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作業\hp\180313_岩崎保育園\"/>
    </mc:Choice>
  </mc:AlternateContent>
  <bookViews>
    <workbookView xWindow="600" yWindow="72" windowWidth="19392" windowHeight="8748"/>
  </bookViews>
  <sheets>
    <sheet name="第三号第一様式" sheetId="1" r:id="rId1"/>
    <sheet name="第三号第二様式" sheetId="2" r:id="rId2"/>
    <sheet name="第三号第三様式" sheetId="3" r:id="rId3"/>
    <sheet name="第三号第四様式" sheetId="4" r:id="rId4"/>
  </sheets>
  <calcPr calcId="152511" calcMode="manual"/>
</workbook>
</file>

<file path=xl/calcChain.xml><?xml version="1.0" encoding="utf-8"?>
<calcChain xmlns="http://schemas.openxmlformats.org/spreadsheetml/2006/main">
  <c r="C7" i="4" l="1"/>
  <c r="D7" i="4"/>
  <c r="E7" i="4"/>
  <c r="G7" i="4"/>
  <c r="G39" i="4" s="1"/>
  <c r="H7" i="4"/>
  <c r="E8" i="4"/>
  <c r="I8" i="4"/>
  <c r="E9" i="4"/>
  <c r="I9" i="4"/>
  <c r="E10" i="4"/>
  <c r="I10" i="4"/>
  <c r="E11" i="4"/>
  <c r="I11" i="4"/>
  <c r="E12" i="4"/>
  <c r="I12" i="4"/>
  <c r="E13" i="4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I23" i="4"/>
  <c r="I24" i="4"/>
  <c r="I25" i="4"/>
  <c r="I26" i="4"/>
  <c r="I27" i="4"/>
  <c r="D28" i="4"/>
  <c r="G28" i="4"/>
  <c r="H28" i="4"/>
  <c r="I28" i="4"/>
  <c r="C29" i="4"/>
  <c r="C28" i="4" s="1"/>
  <c r="D29" i="4"/>
  <c r="I29" i="4"/>
  <c r="E30" i="4"/>
  <c r="I30" i="4"/>
  <c r="E31" i="4"/>
  <c r="I31" i="4"/>
  <c r="E32" i="4"/>
  <c r="I32" i="4"/>
  <c r="E33" i="4"/>
  <c r="I33" i="4"/>
  <c r="C34" i="4"/>
  <c r="E34" i="4" s="1"/>
  <c r="D34" i="4"/>
  <c r="I34" i="4"/>
  <c r="E35" i="4"/>
  <c r="I35" i="4"/>
  <c r="E36" i="4"/>
  <c r="I36" i="4"/>
  <c r="E37" i="4"/>
  <c r="I37" i="4"/>
  <c r="E38" i="4"/>
  <c r="I38" i="4"/>
  <c r="E39" i="4"/>
  <c r="H39" i="4"/>
  <c r="E40" i="4"/>
  <c r="E41" i="4"/>
  <c r="I41" i="4"/>
  <c r="E42" i="4"/>
  <c r="I42" i="4"/>
  <c r="E43" i="4"/>
  <c r="I43" i="4"/>
  <c r="E44" i="4"/>
  <c r="I44" i="4"/>
  <c r="E45" i="4"/>
  <c r="I45" i="4"/>
  <c r="E46" i="4"/>
  <c r="E47" i="4"/>
  <c r="E48" i="4"/>
  <c r="E49" i="4"/>
  <c r="E50" i="4"/>
  <c r="E51" i="4"/>
  <c r="E52" i="4"/>
  <c r="E53" i="4"/>
  <c r="G53" i="4"/>
  <c r="I53" i="4" s="1"/>
  <c r="H53" i="4"/>
  <c r="H54" i="4" s="1"/>
  <c r="D54" i="4"/>
  <c r="G54" i="4" l="1"/>
  <c r="I54" i="4" s="1"/>
  <c r="I39" i="4"/>
  <c r="C54" i="4"/>
  <c r="E54" i="4" s="1"/>
  <c r="E28" i="4"/>
  <c r="E29" i="4"/>
  <c r="I7" i="4"/>
  <c r="C9" i="3"/>
  <c r="D9" i="3"/>
  <c r="F9" i="3" s="1"/>
  <c r="E9" i="3"/>
  <c r="D10" i="3"/>
  <c r="F10" i="3"/>
  <c r="D11" i="3"/>
  <c r="F11" i="3" s="1"/>
  <c r="D12" i="3"/>
  <c r="F12" i="3"/>
  <c r="D13" i="3"/>
  <c r="F13" i="3" s="1"/>
  <c r="D14" i="3"/>
  <c r="F14" i="3"/>
  <c r="D15" i="3"/>
  <c r="F15" i="3" s="1"/>
  <c r="D16" i="3"/>
  <c r="F16" i="3"/>
  <c r="D17" i="3"/>
  <c r="F17" i="3" s="1"/>
  <c r="D18" i="3"/>
  <c r="F18" i="3"/>
  <c r="D19" i="3"/>
  <c r="F19" i="3" s="1"/>
  <c r="D20" i="3"/>
  <c r="F20" i="3"/>
  <c r="D21" i="3"/>
  <c r="F21" i="3" s="1"/>
  <c r="D22" i="3"/>
  <c r="F22" i="3"/>
  <c r="D23" i="3"/>
  <c r="F23" i="3" s="1"/>
  <c r="D24" i="3"/>
  <c r="F24" i="3"/>
  <c r="C26" i="3"/>
  <c r="C25" i="3" s="1"/>
  <c r="E26" i="3"/>
  <c r="E25" i="3" s="1"/>
  <c r="E51" i="3" s="1"/>
  <c r="D27" i="3"/>
  <c r="F27" i="3" s="1"/>
  <c r="D28" i="3"/>
  <c r="F28" i="3"/>
  <c r="D29" i="3"/>
  <c r="F29" i="3" s="1"/>
  <c r="D30" i="3"/>
  <c r="F30" i="3"/>
  <c r="C31" i="3"/>
  <c r="D31" i="3" s="1"/>
  <c r="F31" i="3" s="1"/>
  <c r="E31" i="3"/>
  <c r="D32" i="3"/>
  <c r="F32" i="3" s="1"/>
  <c r="D33" i="3"/>
  <c r="F33" i="3"/>
  <c r="D34" i="3"/>
  <c r="F34" i="3" s="1"/>
  <c r="D35" i="3"/>
  <c r="F35" i="3"/>
  <c r="D36" i="3"/>
  <c r="F36" i="3" s="1"/>
  <c r="D37" i="3"/>
  <c r="F37" i="3"/>
  <c r="D38" i="3"/>
  <c r="F38" i="3" s="1"/>
  <c r="D39" i="3"/>
  <c r="F39" i="3"/>
  <c r="D40" i="3"/>
  <c r="F40" i="3" s="1"/>
  <c r="D41" i="3"/>
  <c r="F41" i="3"/>
  <c r="D42" i="3"/>
  <c r="F42" i="3" s="1"/>
  <c r="D43" i="3"/>
  <c r="F43" i="3"/>
  <c r="D44" i="3"/>
  <c r="F44" i="3" s="1"/>
  <c r="D45" i="3"/>
  <c r="F45" i="3"/>
  <c r="D46" i="3"/>
  <c r="F46" i="3" s="1"/>
  <c r="D47" i="3"/>
  <c r="F47" i="3"/>
  <c r="D48" i="3"/>
  <c r="F48" i="3" s="1"/>
  <c r="D49" i="3"/>
  <c r="F49" i="3"/>
  <c r="D50" i="3"/>
  <c r="F50" i="3" s="1"/>
  <c r="C53" i="3"/>
  <c r="D53" i="3"/>
  <c r="F53" i="3" s="1"/>
  <c r="E53" i="3"/>
  <c r="D54" i="3"/>
  <c r="F54" i="3"/>
  <c r="D55" i="3"/>
  <c r="F55" i="3" s="1"/>
  <c r="D56" i="3"/>
  <c r="F56" i="3"/>
  <c r="D57" i="3"/>
  <c r="F57" i="3" s="1"/>
  <c r="D58" i="3"/>
  <c r="F58" i="3"/>
  <c r="D59" i="3"/>
  <c r="F59" i="3" s="1"/>
  <c r="D60" i="3"/>
  <c r="F60" i="3"/>
  <c r="D61" i="3"/>
  <c r="F61" i="3" s="1"/>
  <c r="D62" i="3"/>
  <c r="F62" i="3"/>
  <c r="D63" i="3"/>
  <c r="F63" i="3" s="1"/>
  <c r="D64" i="3"/>
  <c r="F64" i="3"/>
  <c r="D65" i="3"/>
  <c r="F65" i="3" s="1"/>
  <c r="D66" i="3"/>
  <c r="F66" i="3"/>
  <c r="D67" i="3"/>
  <c r="F67" i="3" s="1"/>
  <c r="D68" i="3"/>
  <c r="F68" i="3"/>
  <c r="D69" i="3"/>
  <c r="F69" i="3" s="1"/>
  <c r="D70" i="3"/>
  <c r="F70" i="3"/>
  <c r="D71" i="3"/>
  <c r="F71" i="3" s="1"/>
  <c r="D72" i="3"/>
  <c r="F72" i="3"/>
  <c r="D73" i="3"/>
  <c r="F73" i="3" s="1"/>
  <c r="C74" i="3"/>
  <c r="D74" i="3"/>
  <c r="F74" i="3" s="1"/>
  <c r="E74" i="3"/>
  <c r="D75" i="3"/>
  <c r="F75" i="3"/>
  <c r="D76" i="3"/>
  <c r="F76" i="3" s="1"/>
  <c r="D77" i="3"/>
  <c r="F77" i="3"/>
  <c r="D78" i="3"/>
  <c r="F78" i="3" s="1"/>
  <c r="D79" i="3"/>
  <c r="F79" i="3"/>
  <c r="D80" i="3"/>
  <c r="F80" i="3" s="1"/>
  <c r="D81" i="3"/>
  <c r="F81" i="3"/>
  <c r="D82" i="3"/>
  <c r="F82" i="3" s="1"/>
  <c r="D83" i="3"/>
  <c r="F83" i="3"/>
  <c r="D84" i="3"/>
  <c r="F84" i="3" s="1"/>
  <c r="C85" i="3"/>
  <c r="C93" i="3" s="1"/>
  <c r="D93" i="3" s="1"/>
  <c r="D85" i="3"/>
  <c r="F85" i="3" s="1"/>
  <c r="E85" i="3"/>
  <c r="D87" i="3"/>
  <c r="F87" i="3"/>
  <c r="D88" i="3"/>
  <c r="F88" i="3" s="1"/>
  <c r="D89" i="3"/>
  <c r="F89" i="3"/>
  <c r="D90" i="3"/>
  <c r="F90" i="3" s="1"/>
  <c r="D91" i="3"/>
  <c r="F91" i="3"/>
  <c r="C92" i="3"/>
  <c r="D92" i="3" s="1"/>
  <c r="F92" i="3" s="1"/>
  <c r="E92" i="3"/>
  <c r="E93" i="3" s="1"/>
  <c r="D25" i="3" l="1"/>
  <c r="F25" i="3" s="1"/>
  <c r="C51" i="3"/>
  <c r="D51" i="3" s="1"/>
  <c r="F51" i="3" s="1"/>
  <c r="F93" i="3"/>
  <c r="D26" i="3"/>
  <c r="F26" i="3" s="1"/>
  <c r="C9" i="2"/>
  <c r="D9" i="2"/>
  <c r="E9" i="2"/>
  <c r="F9" i="2"/>
  <c r="H9" i="2" s="1"/>
  <c r="G9" i="2"/>
  <c r="F10" i="2"/>
  <c r="H10" i="2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C25" i="2"/>
  <c r="D25" i="2"/>
  <c r="E25" i="2"/>
  <c r="E24" i="2" s="1"/>
  <c r="E49" i="2" s="1"/>
  <c r="F25" i="2"/>
  <c r="H25" i="2" s="1"/>
  <c r="G25" i="2"/>
  <c r="F26" i="2"/>
  <c r="H26" i="2"/>
  <c r="F27" i="2"/>
  <c r="H27" i="2"/>
  <c r="F28" i="2"/>
  <c r="H28" i="2"/>
  <c r="F29" i="2"/>
  <c r="H29" i="2"/>
  <c r="C30" i="2"/>
  <c r="F30" i="2" s="1"/>
  <c r="H30" i="2" s="1"/>
  <c r="D30" i="2"/>
  <c r="D24" i="2" s="1"/>
  <c r="D49" i="2" s="1"/>
  <c r="E30" i="2"/>
  <c r="G30" i="2"/>
  <c r="G24" i="2" s="1"/>
  <c r="G49" i="2" s="1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C51" i="2"/>
  <c r="C80" i="2" s="1"/>
  <c r="D51" i="2"/>
  <c r="D80" i="2" s="1"/>
  <c r="D88" i="2" s="1"/>
  <c r="E51" i="2"/>
  <c r="G51" i="2"/>
  <c r="G80" i="2" s="1"/>
  <c r="G88" i="2" s="1"/>
  <c r="F52" i="2"/>
  <c r="H52" i="2" s="1"/>
  <c r="F53" i="2"/>
  <c r="H53" i="2"/>
  <c r="F54" i="2"/>
  <c r="H54" i="2" s="1"/>
  <c r="F55" i="2"/>
  <c r="H55" i="2"/>
  <c r="F56" i="2"/>
  <c r="H56" i="2" s="1"/>
  <c r="F57" i="2"/>
  <c r="H57" i="2"/>
  <c r="F58" i="2"/>
  <c r="H58" i="2" s="1"/>
  <c r="F59" i="2"/>
  <c r="H59" i="2"/>
  <c r="F60" i="2"/>
  <c r="H60" i="2" s="1"/>
  <c r="F61" i="2"/>
  <c r="H61" i="2"/>
  <c r="F62" i="2"/>
  <c r="H62" i="2" s="1"/>
  <c r="F63" i="2"/>
  <c r="H63" i="2"/>
  <c r="F64" i="2"/>
  <c r="H64" i="2" s="1"/>
  <c r="F65" i="2"/>
  <c r="H65" i="2"/>
  <c r="F66" i="2"/>
  <c r="H66" i="2" s="1"/>
  <c r="F67" i="2"/>
  <c r="H67" i="2"/>
  <c r="F68" i="2"/>
  <c r="H68" i="2" s="1"/>
  <c r="F69" i="2"/>
  <c r="H69" i="2"/>
  <c r="C70" i="2"/>
  <c r="D70" i="2"/>
  <c r="E70" i="2"/>
  <c r="F70" i="2"/>
  <c r="H70" i="2" s="1"/>
  <c r="G70" i="2"/>
  <c r="F71" i="2"/>
  <c r="H71" i="2"/>
  <c r="F72" i="2"/>
  <c r="H72" i="2" s="1"/>
  <c r="F73" i="2"/>
  <c r="H73" i="2"/>
  <c r="F74" i="2"/>
  <c r="H74" i="2" s="1"/>
  <c r="F75" i="2"/>
  <c r="H75" i="2"/>
  <c r="F76" i="2"/>
  <c r="H76" i="2" s="1"/>
  <c r="F77" i="2"/>
  <c r="H77" i="2"/>
  <c r="F78" i="2"/>
  <c r="H78" i="2" s="1"/>
  <c r="F79" i="2"/>
  <c r="H79" i="2"/>
  <c r="E80" i="2"/>
  <c r="E88" i="2" s="1"/>
  <c r="F82" i="2"/>
  <c r="H82" i="2"/>
  <c r="F83" i="2"/>
  <c r="H83" i="2" s="1"/>
  <c r="F84" i="2"/>
  <c r="H84" i="2"/>
  <c r="F85" i="2"/>
  <c r="H85" i="2" s="1"/>
  <c r="F86" i="2"/>
  <c r="H86" i="2"/>
  <c r="C87" i="2"/>
  <c r="D87" i="2"/>
  <c r="E87" i="2"/>
  <c r="F87" i="2"/>
  <c r="H87" i="2" s="1"/>
  <c r="G87" i="2"/>
  <c r="C88" i="2" l="1"/>
  <c r="F88" i="2" s="1"/>
  <c r="H88" i="2" s="1"/>
  <c r="F80" i="2"/>
  <c r="H80" i="2" s="1"/>
  <c r="C24" i="2"/>
  <c r="F51" i="2"/>
  <c r="H51" i="2" s="1"/>
  <c r="H49" i="1"/>
  <c r="G49" i="1"/>
  <c r="I49" i="1" s="1"/>
  <c r="E49" i="1"/>
  <c r="E48" i="1"/>
  <c r="E47" i="1"/>
  <c r="E46" i="1"/>
  <c r="E45" i="1"/>
  <c r="E44" i="1"/>
  <c r="E43" i="1"/>
  <c r="E42" i="1"/>
  <c r="I41" i="1"/>
  <c r="E41" i="1"/>
  <c r="I40" i="1"/>
  <c r="E40" i="1"/>
  <c r="I39" i="1"/>
  <c r="E39" i="1"/>
  <c r="I38" i="1"/>
  <c r="E38" i="1"/>
  <c r="I37" i="1"/>
  <c r="E37" i="1"/>
  <c r="E36" i="1"/>
  <c r="E35" i="1"/>
  <c r="I34" i="1"/>
  <c r="E34" i="1"/>
  <c r="I33" i="1"/>
  <c r="E33" i="1"/>
  <c r="I32" i="1"/>
  <c r="D32" i="1"/>
  <c r="C32" i="1"/>
  <c r="I31" i="1"/>
  <c r="E31" i="1"/>
  <c r="I30" i="1"/>
  <c r="E30" i="1"/>
  <c r="I29" i="1"/>
  <c r="E29" i="1"/>
  <c r="I28" i="1"/>
  <c r="E28" i="1"/>
  <c r="I27" i="1"/>
  <c r="D27" i="1"/>
  <c r="C27" i="1"/>
  <c r="E27" i="1" s="1"/>
  <c r="H26" i="1"/>
  <c r="G26" i="1"/>
  <c r="I25" i="1"/>
  <c r="I24" i="1"/>
  <c r="I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35" i="1" s="1"/>
  <c r="H50" i="1" s="1"/>
  <c r="G9" i="1"/>
  <c r="G35" i="1" s="1"/>
  <c r="D9" i="1"/>
  <c r="C9" i="1"/>
  <c r="D26" i="1" l="1"/>
  <c r="D50" i="1" s="1"/>
  <c r="C49" i="2"/>
  <c r="F49" i="2" s="1"/>
  <c r="H49" i="2" s="1"/>
  <c r="F24" i="2"/>
  <c r="H24" i="2" s="1"/>
  <c r="I26" i="1"/>
  <c r="E32" i="1"/>
  <c r="I35" i="1"/>
  <c r="G50" i="1"/>
  <c r="I50" i="1" s="1"/>
  <c r="E9" i="1"/>
  <c r="C26" i="1"/>
  <c r="E26" i="1" s="1"/>
  <c r="C50" i="1" l="1"/>
  <c r="E50" i="1" s="1"/>
</calcChain>
</file>

<file path=xl/sharedStrings.xml><?xml version="1.0" encoding="utf-8"?>
<sst xmlns="http://schemas.openxmlformats.org/spreadsheetml/2006/main" count="369" uniqueCount="117">
  <si>
    <t>第三号第一様式（第二十七条第四項関係）</t>
    <phoneticPr fontId="4"/>
  </si>
  <si>
    <t>法人単位貸借対照表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</si>
  <si>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</si>
  <si>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</si>
  <si>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</si>
  <si>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</si>
  <si>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</si>
  <si>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</si>
  <si>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</si>
  <si>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</si>
  <si>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</si>
  <si>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</si>
  <si>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</si>
  <si>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</si>
  <si>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</si>
  <si>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</si>
  <si>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</si>
  <si>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</si>
  <si>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１年以内返済予定設備資金借入金</t>
  </si>
  <si>
    <t>　未収補助金</t>
  </si>
  <si>
    <t>　１年以内返済予定長期運営資金借入金</t>
  </si>
  <si>
    <t>　未収収益</t>
  </si>
  <si>
    <t>　１年以内返済予定リース債務</t>
  </si>
  <si>
    <t>　給食用材料</t>
  </si>
  <si>
    <t>　１年以内返済予定役員等長期借入金</t>
  </si>
  <si>
    <t>　立替金</t>
  </si>
  <si>
    <t>　１年以内支払予定長期未払金</t>
  </si>
  <si>
    <t>　前払金</t>
  </si>
  <si>
    <t>　未払費用</t>
  </si>
  <si>
    <t>　前払費用</t>
  </si>
  <si>
    <t>　預り金</t>
  </si>
  <si>
    <t>　仮払金</t>
  </si>
  <si>
    <t>　職員預り金</t>
  </si>
  <si>
    <t>　その他の流動資産</t>
  </si>
  <si>
    <t>　前受金</t>
  </si>
  <si>
    <t>　徴収不能引当金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</si>
  <si>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</si>
  <si>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</si>
  <si>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</si>
  <si>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</si>
  <si>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</si>
  <si>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</si>
  <si>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</si>
  <si>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</si>
  <si>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</si>
  <si>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</si>
  <si>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</si>
  <si>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</si>
  <si>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</si>
  <si>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</si>
  <si>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</si>
  <si>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</si>
  <si>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</si>
  <si>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長期未払金</t>
  </si>
  <si>
    <t>　長期預り金</t>
  </si>
  <si>
    <t>　その他の固定負債</t>
  </si>
  <si>
    <t>　構築物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</si>
  <si>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</si>
  <si>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</si>
  <si>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</si>
  <si>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</si>
  <si>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</si>
  <si>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</si>
  <si>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国庫補助金等特別積立金</t>
  </si>
  <si>
    <t>　建設仮勘定</t>
  </si>
  <si>
    <t>その他の積立金</t>
  </si>
  <si>
    <t>　有形リース資産</t>
  </si>
  <si>
    <t>次期繰越活動増減差額</t>
  </si>
  <si>
    <t>　権利</t>
  </si>
  <si>
    <t>（うち当期活動増減差額）</t>
  </si>
  <si>
    <t>　ソフトウェア</t>
  </si>
  <si>
    <t>　無形リース資産</t>
  </si>
  <si>
    <t>　長期貸付金</t>
  </si>
  <si>
    <t>　退職給付引当資産</t>
  </si>
  <si>
    <t>　長期預り金積立資産</t>
  </si>
  <si>
    <t>　長期前払費用</t>
  </si>
  <si>
    <t>　その他の固定資産</t>
  </si>
  <si>
    <t>純資産の部合計</t>
  </si>
  <si>
    <t>資産の部合計</t>
  </si>
  <si>
    <t>負債及び純資産の部合計</t>
  </si>
  <si>
    <t>　事業区分間長期借入金</t>
  </si>
  <si>
    <t>　事業区分間借入金</t>
  </si>
  <si>
    <t>　１年以内返済予定事業区分間長期借入金</t>
  </si>
  <si>
    <t>負債の部</t>
  </si>
  <si>
    <t>　事業区分間長期貸付金</t>
  </si>
  <si>
    <t>　事業区分間貸付金</t>
  </si>
  <si>
    <t>資産の部</t>
  </si>
  <si>
    <t>法人合計</t>
    <rPh sb="0" eb="2">
      <t>ホウジン</t>
    </rPh>
    <rPh sb="2" eb="4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</si>
  <si>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</si>
  <si>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</si>
  <si>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</si>
  <si>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</si>
  <si>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</si>
  <si>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</si>
  <si>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4"/>
  </si>
  <si>
    <t>平成29年3月31日現在</t>
    <phoneticPr fontId="2"/>
  </si>
  <si>
    <t>貸借対照表内訳表</t>
    <phoneticPr fontId="4"/>
  </si>
  <si>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</si>
  <si>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　拠点区分間長期借入金</t>
  </si>
  <si>
    <t>　拠点区分間借入金</t>
  </si>
  <si>
    <t>　１年以内返済予定拠点区分間長期借入金</t>
  </si>
  <si>
    <t>　拠点区分間長期貸付金</t>
  </si>
  <si>
    <t>　拠点区分間貸付金</t>
  </si>
  <si>
    <t>事業区分計</t>
    <rPh sb="0" eb="2">
      <t>ジギョウ</t>
    </rPh>
    <rPh sb="2" eb="4">
      <t>クブン</t>
    </rPh>
    <rPh sb="4" eb="5">
      <t>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</si>
  <si>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</si>
  <si>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合計</t>
    <rPh sb="0" eb="2">
      <t>ゴウケイ</t>
    </rPh>
    <phoneticPr fontId="3"/>
  </si>
  <si>
    <t>岩崎保育園</t>
    <phoneticPr fontId="2"/>
  </si>
  <si>
    <t>（単位：円）</t>
    <phoneticPr fontId="4"/>
  </si>
  <si>
    <t>平成29年3月31日現在</t>
    <phoneticPr fontId="2"/>
  </si>
  <si>
    <t>社会福祉事業  貸借対照表内訳表</t>
    <phoneticPr fontId="2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</si>
  <si>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</si>
  <si>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負債の部</t>
    <phoneticPr fontId="2"/>
  </si>
  <si>
    <t>資産の部</t>
    <phoneticPr fontId="2"/>
  </si>
  <si>
    <t>（単位：円）</t>
    <phoneticPr fontId="4"/>
  </si>
  <si>
    <t>平成29年3月31日現在</t>
    <phoneticPr fontId="2"/>
  </si>
  <si>
    <t>岩崎保育園  貸借対照表</t>
    <phoneticPr fontId="2"/>
  </si>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</sst>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176" fontId="10" fillId="0" borderId="4" xfId="0" applyNumberFormat="1" applyFont="1" applyFill="1" applyBorder="1" applyProtection="1">
      <alignment vertical="center"/>
      <protection locked="0"/>
    </xf>
    <xf numFmtId="0" fontId="7" fillId="0" borderId="4" xfId="2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76" fontId="9" fillId="0" borderId="4" xfId="1" applyNumberFormat="1" applyFont="1" applyFill="1" applyBorder="1" applyAlignment="1" applyProtection="1">
      <alignment vertical="center"/>
      <protection locked="0"/>
    </xf>
    <xf numFmtId="176" fontId="9" fillId="0" borderId="4" xfId="1" applyNumberFormat="1" applyFont="1" applyFill="1" applyBorder="1" applyAlignment="1" applyProtection="1">
      <alignment vertical="top"/>
      <protection locked="0"/>
    </xf>
    <xf numFmtId="0" fontId="7" fillId="0" borderId="4" xfId="1" applyFont="1" applyFill="1" applyBorder="1">
      <alignment horizontal="left" vertical="top"/>
    </xf>
    <xf numFmtId="176" fontId="9" fillId="0" borderId="7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>
      <alignment horizontal="left" vertical="top"/>
    </xf>
    <xf numFmtId="176" fontId="9" fillId="0" borderId="6" xfId="1" applyNumberFormat="1" applyFont="1" applyFill="1" applyBorder="1" applyAlignment="1" applyProtection="1">
      <alignment vertical="top"/>
      <protection locked="0"/>
    </xf>
    <xf numFmtId="0" fontId="7" fillId="0" borderId="6" xfId="1" applyFont="1" applyFill="1" applyBorder="1">
      <alignment horizontal="left" vertical="top"/>
    </xf>
    <xf numFmtId="176" fontId="9" fillId="0" borderId="5" xfId="1" applyNumberFormat="1" applyFont="1" applyFill="1" applyBorder="1" applyAlignment="1" applyProtection="1">
      <alignment vertical="top"/>
      <protection locked="0"/>
    </xf>
    <xf numFmtId="0" fontId="7" fillId="0" borderId="5" xfId="1" applyFont="1" applyFill="1" applyBorder="1">
      <alignment horizontal="left" vertical="top"/>
    </xf>
    <xf numFmtId="49" fontId="7" fillId="0" borderId="4" xfId="2" applyNumberFormat="1" applyFont="1" applyFill="1" applyBorder="1" applyAlignment="1">
      <alignment horizontal="center" vertical="center" wrapText="1" shrinkToFit="1"/>
    </xf>
    <xf numFmtId="49" fontId="7" fillId="0" borderId="4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workbookViewId="0"/>
  </sheetViews>
  <sheetFormatPr defaultRowHeight="13.2"/>
  <cols>
    <col min="1" max="1" width="2.88671875" customWidth="1"/>
    <col min="2" max="2" width="31.109375" customWidth="1"/>
    <col min="3" max="5" width="20.77734375" customWidth="1"/>
    <col min="6" max="6" width="31.109375" customWidth="1"/>
    <col min="7" max="9" width="20.77734375" customWidth="1"/>
  </cols>
  <sheetData>
    <row r="1" spans="2:9" ht="14.4">
      <c r="B1" s="1"/>
      <c r="C1" s="1"/>
      <c r="D1" s="1"/>
      <c r="E1" s="1"/>
      <c r="F1" s="1"/>
      <c r="G1" s="1"/>
      <c r="H1" s="1"/>
      <c r="I1" s="1"/>
    </row>
    <row r="2" spans="2:9" ht="22.8">
      <c r="B2" s="2"/>
      <c r="C2" s="1"/>
      <c r="D2" s="1"/>
      <c r="E2" s="1"/>
      <c r="F2" s="1"/>
      <c r="G2" s="1"/>
      <c r="H2" s="3"/>
      <c r="I2" s="3" t="s">
        <v>0</v>
      </c>
    </row>
    <row r="3" spans="2:9" ht="22.8">
      <c r="B3" s="42" t="s">
        <v>1</v>
      </c>
      <c r="C3" s="42"/>
      <c r="D3" s="42"/>
      <c r="E3" s="42"/>
      <c r="F3" s="42"/>
      <c r="G3" s="42"/>
      <c r="H3" s="42"/>
      <c r="I3" s="42"/>
    </row>
    <row r="4" spans="2:9" ht="22.8">
      <c r="B4" s="5"/>
      <c r="C4" s="2"/>
      <c r="D4" s="1"/>
      <c r="E4" s="1"/>
      <c r="F4" s="1"/>
      <c r="G4" s="1"/>
      <c r="H4" s="1"/>
      <c r="I4" s="1"/>
    </row>
    <row r="5" spans="2:9" ht="22.8">
      <c r="B5" s="43" t="s">
        <v>2</v>
      </c>
      <c r="C5" s="43"/>
      <c r="D5" s="43"/>
      <c r="E5" s="43"/>
      <c r="F5" s="43"/>
      <c r="G5" s="43"/>
      <c r="H5" s="43"/>
      <c r="I5" s="43"/>
    </row>
    <row r="6" spans="2:9" ht="15">
      <c r="B6" s="6"/>
      <c r="C6" s="1"/>
      <c r="D6" s="1"/>
      <c r="E6" s="1"/>
      <c r="F6" s="1"/>
      <c r="G6" s="1"/>
      <c r="H6" s="1"/>
      <c r="I6" s="7" t="s">
        <v>3</v>
      </c>
    </row>
    <row r="7" spans="2:9" ht="14.4">
      <c r="B7" s="44" t="s">
        <v>4</v>
      </c>
      <c r="C7" s="45"/>
      <c r="D7" s="45"/>
      <c r="E7" s="46"/>
      <c r="F7" s="44" t="s">
        <v>5</v>
      </c>
      <c r="G7" s="45"/>
      <c r="H7" s="45"/>
      <c r="I7" s="46"/>
    </row>
    <row r="8" spans="2:9" ht="14.4">
      <c r="B8" s="8"/>
      <c r="C8" s="8" t="s">
        <v>6</v>
      </c>
      <c r="D8" s="8" t="s">
        <v>7</v>
      </c>
      <c r="E8" s="8" t="s">
        <v>8</v>
      </c>
      <c r="F8" s="9"/>
      <c r="G8" s="8" t="s">
        <v>6</v>
      </c>
      <c r="H8" s="8" t="s">
        <v>7</v>
      </c>
      <c r="I8" s="8" t="s">
        <v>8</v>
      </c>
    </row>
    <row r="9" spans="2:9" ht="14.4">
      <c r="B9" s="10" t="s">
        <v>9</v>
      </c>
      <c r="C9" s="11">
        <f>+C10+C11+C12+C13+C14+C15+C16+C17+C18+C19+C20+C21+C22</f>
        <v>20178519</v>
      </c>
      <c r="D9" s="12">
        <f>+D10+D11+D12+D13+D14+D15+D16+D17+D18+D19+D20+D21+D22</f>
        <v>0</v>
      </c>
      <c r="E9" s="11">
        <f>C9-D9</f>
        <v>20178519</v>
      </c>
      <c r="F9" s="10" t="s">
        <v>10</v>
      </c>
      <c r="G9" s="11">
        <f>+G10+G11+G12+G13+G14+G15+G16+G17+G18+G19+G20+G21+G22+G23+G24+G25</f>
        <v>25155327</v>
      </c>
      <c r="H9" s="12">
        <f>+H10+H11+H12+H13+H14+H15+H16+H17+H18+H19+H20+H21+H22+H23+H24+H25</f>
        <v>24748894</v>
      </c>
      <c r="I9" s="11">
        <f>G9-H9</f>
        <v>406433</v>
      </c>
    </row>
    <row r="10" spans="2:9" ht="14.4">
      <c r="B10" s="13" t="s">
        <v>11</v>
      </c>
      <c r="C10" s="14">
        <v>13675142</v>
      </c>
      <c r="D10" s="15"/>
      <c r="E10" s="14">
        <f t="shared" ref="E10:E50" si="0">C10-D10</f>
        <v>13675142</v>
      </c>
      <c r="F10" s="13" t="s">
        <v>12</v>
      </c>
      <c r="G10" s="14"/>
      <c r="H10" s="15"/>
      <c r="I10" s="14">
        <f t="shared" ref="I10:I50" si="1">G10-H10</f>
        <v>0</v>
      </c>
    </row>
    <row r="11" spans="2:9" ht="14.4">
      <c r="B11" s="16" t="s">
        <v>13</v>
      </c>
      <c r="C11" s="17"/>
      <c r="D11" s="18"/>
      <c r="E11" s="17">
        <f t="shared" si="0"/>
        <v>0</v>
      </c>
      <c r="F11" s="16" t="s">
        <v>14</v>
      </c>
      <c r="G11" s="17">
        <v>7696565</v>
      </c>
      <c r="H11" s="18">
        <v>9818105</v>
      </c>
      <c r="I11" s="17">
        <f t="shared" si="1"/>
        <v>-2121540</v>
      </c>
    </row>
    <row r="12" spans="2:9" ht="14.4">
      <c r="B12" s="16" t="s">
        <v>15</v>
      </c>
      <c r="C12" s="17"/>
      <c r="D12" s="18"/>
      <c r="E12" s="17">
        <f t="shared" si="0"/>
        <v>0</v>
      </c>
      <c r="F12" s="16" t="s">
        <v>16</v>
      </c>
      <c r="G12" s="17"/>
      <c r="H12" s="18">
        <v>0</v>
      </c>
      <c r="I12" s="17">
        <f t="shared" si="1"/>
        <v>0</v>
      </c>
    </row>
    <row r="13" spans="2:9" ht="14.4">
      <c r="B13" s="16" t="s">
        <v>17</v>
      </c>
      <c r="C13" s="17"/>
      <c r="D13" s="18"/>
      <c r="E13" s="17">
        <f t="shared" si="0"/>
        <v>0</v>
      </c>
      <c r="F13" s="16" t="s">
        <v>18</v>
      </c>
      <c r="G13" s="17">
        <v>9438000</v>
      </c>
      <c r="H13" s="18">
        <v>7990000</v>
      </c>
      <c r="I13" s="17">
        <f t="shared" si="1"/>
        <v>1448000</v>
      </c>
    </row>
    <row r="14" spans="2:9" ht="14.4">
      <c r="B14" s="16" t="s">
        <v>19</v>
      </c>
      <c r="C14" s="17">
        <v>6503377</v>
      </c>
      <c r="D14" s="18"/>
      <c r="E14" s="17">
        <f t="shared" si="0"/>
        <v>6503377</v>
      </c>
      <c r="F14" s="16" t="s">
        <v>20</v>
      </c>
      <c r="G14" s="17"/>
      <c r="H14" s="18">
        <v>0</v>
      </c>
      <c r="I14" s="17">
        <f t="shared" si="1"/>
        <v>0</v>
      </c>
    </row>
    <row r="15" spans="2:9" ht="14.4">
      <c r="B15" s="16" t="s">
        <v>21</v>
      </c>
      <c r="C15" s="17"/>
      <c r="D15" s="18"/>
      <c r="E15" s="17">
        <f t="shared" si="0"/>
        <v>0</v>
      </c>
      <c r="F15" s="16" t="s">
        <v>22</v>
      </c>
      <c r="G15" s="17"/>
      <c r="H15" s="18">
        <v>0</v>
      </c>
      <c r="I15" s="17">
        <f t="shared" si="1"/>
        <v>0</v>
      </c>
    </row>
    <row r="16" spans="2:9" ht="14.4">
      <c r="B16" s="16" t="s">
        <v>23</v>
      </c>
      <c r="C16" s="17"/>
      <c r="D16" s="18"/>
      <c r="E16" s="17">
        <f t="shared" si="0"/>
        <v>0</v>
      </c>
      <c r="F16" s="16" t="s">
        <v>24</v>
      </c>
      <c r="G16" s="17"/>
      <c r="H16" s="18">
        <v>0</v>
      </c>
      <c r="I16" s="17">
        <f t="shared" si="1"/>
        <v>0</v>
      </c>
    </row>
    <row r="17" spans="2:9" ht="14.4">
      <c r="B17" s="16" t="s">
        <v>25</v>
      </c>
      <c r="C17" s="17"/>
      <c r="D17" s="18"/>
      <c r="E17" s="17">
        <f t="shared" si="0"/>
        <v>0</v>
      </c>
      <c r="F17" s="16" t="s">
        <v>26</v>
      </c>
      <c r="G17" s="17"/>
      <c r="H17" s="18">
        <v>0</v>
      </c>
      <c r="I17" s="17">
        <f t="shared" si="1"/>
        <v>0</v>
      </c>
    </row>
    <row r="18" spans="2:9" ht="14.4">
      <c r="B18" s="16" t="s">
        <v>27</v>
      </c>
      <c r="C18" s="17"/>
      <c r="D18" s="18"/>
      <c r="E18" s="17">
        <f t="shared" si="0"/>
        <v>0</v>
      </c>
      <c r="F18" s="16" t="s">
        <v>28</v>
      </c>
      <c r="G18" s="17"/>
      <c r="H18" s="18">
        <v>0</v>
      </c>
      <c r="I18" s="17">
        <f t="shared" si="1"/>
        <v>0</v>
      </c>
    </row>
    <row r="19" spans="2:9" ht="14.4">
      <c r="B19" s="16" t="s">
        <v>29</v>
      </c>
      <c r="C19" s="17"/>
      <c r="D19" s="18"/>
      <c r="E19" s="17">
        <f t="shared" si="0"/>
        <v>0</v>
      </c>
      <c r="F19" s="16" t="s">
        <v>30</v>
      </c>
      <c r="G19" s="17"/>
      <c r="H19" s="18">
        <v>6750</v>
      </c>
      <c r="I19" s="17">
        <f t="shared" si="1"/>
        <v>-6750</v>
      </c>
    </row>
    <row r="20" spans="2:9" ht="14.4">
      <c r="B20" s="16" t="s">
        <v>31</v>
      </c>
      <c r="C20" s="17"/>
      <c r="D20" s="18"/>
      <c r="E20" s="17">
        <f t="shared" si="0"/>
        <v>0</v>
      </c>
      <c r="F20" s="16" t="s">
        <v>32</v>
      </c>
      <c r="G20" s="17">
        <v>617216</v>
      </c>
      <c r="H20" s="18">
        <v>837263</v>
      </c>
      <c r="I20" s="17">
        <f t="shared" si="1"/>
        <v>-220047</v>
      </c>
    </row>
    <row r="21" spans="2:9" ht="14.4">
      <c r="B21" s="16" t="s">
        <v>33</v>
      </c>
      <c r="C21" s="17"/>
      <c r="D21" s="18"/>
      <c r="E21" s="17">
        <f t="shared" si="0"/>
        <v>0</v>
      </c>
      <c r="F21" s="16" t="s">
        <v>34</v>
      </c>
      <c r="G21" s="17"/>
      <c r="H21" s="18"/>
      <c r="I21" s="17">
        <f t="shared" si="1"/>
        <v>0</v>
      </c>
    </row>
    <row r="22" spans="2:9" ht="14.4">
      <c r="B22" s="16" t="s">
        <v>35</v>
      </c>
      <c r="C22" s="17"/>
      <c r="D22" s="18"/>
      <c r="E22" s="17">
        <f t="shared" si="0"/>
        <v>0</v>
      </c>
      <c r="F22" s="16" t="s">
        <v>36</v>
      </c>
      <c r="G22" s="17"/>
      <c r="H22" s="18"/>
      <c r="I22" s="17">
        <f t="shared" si="1"/>
        <v>0</v>
      </c>
    </row>
    <row r="23" spans="2:9" ht="14.4">
      <c r="B23" s="16"/>
      <c r="C23" s="17"/>
      <c r="D23" s="17"/>
      <c r="E23" s="17"/>
      <c r="F23" s="16" t="s">
        <v>37</v>
      </c>
      <c r="G23" s="17"/>
      <c r="H23" s="18"/>
      <c r="I23" s="17">
        <f t="shared" si="1"/>
        <v>0</v>
      </c>
    </row>
    <row r="24" spans="2:9" ht="14.4">
      <c r="B24" s="16"/>
      <c r="C24" s="17"/>
      <c r="D24" s="17"/>
      <c r="E24" s="17"/>
      <c r="F24" s="16" t="s">
        <v>38</v>
      </c>
      <c r="G24" s="17">
        <v>7403546</v>
      </c>
      <c r="H24" s="18">
        <v>6096776</v>
      </c>
      <c r="I24" s="17">
        <f t="shared" si="1"/>
        <v>1306770</v>
      </c>
    </row>
    <row r="25" spans="2:9" ht="14.4">
      <c r="B25" s="16"/>
      <c r="C25" s="17"/>
      <c r="D25" s="17"/>
      <c r="E25" s="17"/>
      <c r="F25" s="16" t="s">
        <v>39</v>
      </c>
      <c r="G25" s="17"/>
      <c r="H25" s="18"/>
      <c r="I25" s="17">
        <f t="shared" si="1"/>
        <v>0</v>
      </c>
    </row>
    <row r="26" spans="2:9" ht="14.4">
      <c r="B26" s="10" t="s">
        <v>40</v>
      </c>
      <c r="C26" s="11">
        <f>+C27 +C32</f>
        <v>388096583</v>
      </c>
      <c r="D26" s="12">
        <f>+D27 +D32</f>
        <v>40867885</v>
      </c>
      <c r="E26" s="11">
        <f t="shared" si="0"/>
        <v>347228698</v>
      </c>
      <c r="F26" s="10" t="s">
        <v>41</v>
      </c>
      <c r="G26" s="11">
        <f>+G27+G28+G29+G30+G31+G32+G33+G34</f>
        <v>133492000</v>
      </c>
      <c r="H26" s="12">
        <f>+H27+H28+H29+H30+H31+H32+H33+H34</f>
        <v>143338000</v>
      </c>
      <c r="I26" s="11">
        <f t="shared" si="1"/>
        <v>-9846000</v>
      </c>
    </row>
    <row r="27" spans="2:9" ht="14.4">
      <c r="B27" s="10" t="s">
        <v>42</v>
      </c>
      <c r="C27" s="11">
        <f>+C28+C29+C30+C31</f>
        <v>344515587</v>
      </c>
      <c r="D27" s="12">
        <f>+D28+D29+D30+D31</f>
        <v>0</v>
      </c>
      <c r="E27" s="11">
        <f t="shared" si="0"/>
        <v>344515587</v>
      </c>
      <c r="F27" s="13" t="s">
        <v>43</v>
      </c>
      <c r="G27" s="14">
        <v>133492000</v>
      </c>
      <c r="H27" s="15">
        <v>143338000</v>
      </c>
      <c r="I27" s="14">
        <f t="shared" si="1"/>
        <v>-9846000</v>
      </c>
    </row>
    <row r="28" spans="2:9" ht="14.4">
      <c r="B28" s="13" t="s">
        <v>44</v>
      </c>
      <c r="C28" s="14">
        <v>25313245</v>
      </c>
      <c r="D28" s="15"/>
      <c r="E28" s="14">
        <f t="shared" si="0"/>
        <v>25313245</v>
      </c>
      <c r="F28" s="16" t="s">
        <v>45</v>
      </c>
      <c r="G28" s="17"/>
      <c r="H28" s="18"/>
      <c r="I28" s="17">
        <f t="shared" si="1"/>
        <v>0</v>
      </c>
    </row>
    <row r="29" spans="2:9" ht="14.4">
      <c r="B29" s="16" t="s">
        <v>46</v>
      </c>
      <c r="C29" s="17">
        <v>319202342</v>
      </c>
      <c r="D29" s="18"/>
      <c r="E29" s="17">
        <f t="shared" si="0"/>
        <v>319202342</v>
      </c>
      <c r="F29" s="16" t="s">
        <v>47</v>
      </c>
      <c r="G29" s="17"/>
      <c r="H29" s="18"/>
      <c r="I29" s="17">
        <f t="shared" si="1"/>
        <v>0</v>
      </c>
    </row>
    <row r="30" spans="2:9" ht="14.4">
      <c r="B30" s="16" t="s">
        <v>48</v>
      </c>
      <c r="C30" s="17"/>
      <c r="D30" s="18"/>
      <c r="E30" s="17">
        <f t="shared" si="0"/>
        <v>0</v>
      </c>
      <c r="F30" s="16" t="s">
        <v>49</v>
      </c>
      <c r="G30" s="17"/>
      <c r="H30" s="18"/>
      <c r="I30" s="17">
        <f t="shared" si="1"/>
        <v>0</v>
      </c>
    </row>
    <row r="31" spans="2:9" ht="14.4">
      <c r="B31" s="19" t="s">
        <v>50</v>
      </c>
      <c r="C31" s="20"/>
      <c r="D31" s="21"/>
      <c r="E31" s="20">
        <f t="shared" si="0"/>
        <v>0</v>
      </c>
      <c r="F31" s="16" t="s">
        <v>51</v>
      </c>
      <c r="G31" s="17"/>
      <c r="H31" s="18"/>
      <c r="I31" s="17">
        <f t="shared" si="1"/>
        <v>0</v>
      </c>
    </row>
    <row r="32" spans="2:9" ht="14.4">
      <c r="B32" s="10" t="s">
        <v>52</v>
      </c>
      <c r="C32" s="11">
        <f>+C33+C34+C35+C36+C37+C38+C39+C40+C41+C42+C43+C44+C45+C46+C47+C48+C49</f>
        <v>43580996</v>
      </c>
      <c r="D32" s="12">
        <f>+D33+D34+D35+D36+D37+D38+D39+D40+D41+D42+D43+D44+D45+D46+D47+D48+D49</f>
        <v>40867885</v>
      </c>
      <c r="E32" s="11">
        <f t="shared" si="0"/>
        <v>2713111</v>
      </c>
      <c r="F32" s="16" t="s">
        <v>53</v>
      </c>
      <c r="G32" s="17"/>
      <c r="H32" s="18"/>
      <c r="I32" s="17">
        <f t="shared" si="1"/>
        <v>0</v>
      </c>
    </row>
    <row r="33" spans="2:9" ht="14.4">
      <c r="B33" s="13" t="s">
        <v>44</v>
      </c>
      <c r="C33" s="14"/>
      <c r="D33" s="15"/>
      <c r="E33" s="14">
        <f t="shared" si="0"/>
        <v>0</v>
      </c>
      <c r="F33" s="16" t="s">
        <v>54</v>
      </c>
      <c r="G33" s="17"/>
      <c r="H33" s="18"/>
      <c r="I33" s="17">
        <f t="shared" si="1"/>
        <v>0</v>
      </c>
    </row>
    <row r="34" spans="2:9" ht="14.4">
      <c r="B34" s="16" t="s">
        <v>46</v>
      </c>
      <c r="C34" s="17"/>
      <c r="D34" s="18"/>
      <c r="E34" s="17">
        <f t="shared" si="0"/>
        <v>0</v>
      </c>
      <c r="F34" s="16" t="s">
        <v>55</v>
      </c>
      <c r="G34" s="17"/>
      <c r="H34" s="18"/>
      <c r="I34" s="17">
        <f t="shared" si="1"/>
        <v>0</v>
      </c>
    </row>
    <row r="35" spans="2:9" ht="14.4">
      <c r="B35" s="16" t="s">
        <v>56</v>
      </c>
      <c r="C35" s="17">
        <v>802722</v>
      </c>
      <c r="D35" s="18">
        <v>443670</v>
      </c>
      <c r="E35" s="17">
        <f t="shared" si="0"/>
        <v>359052</v>
      </c>
      <c r="F35" s="10" t="s">
        <v>57</v>
      </c>
      <c r="G35" s="11">
        <f>+G9 +G26</f>
        <v>158647327</v>
      </c>
      <c r="H35" s="11">
        <f>+H9 +H26</f>
        <v>168086894</v>
      </c>
      <c r="I35" s="11">
        <f t="shared" si="1"/>
        <v>-9439567</v>
      </c>
    </row>
    <row r="36" spans="2:9" ht="14.4">
      <c r="B36" s="16" t="s">
        <v>58</v>
      </c>
      <c r="C36" s="17"/>
      <c r="D36" s="18"/>
      <c r="E36" s="17">
        <f t="shared" si="0"/>
        <v>0</v>
      </c>
      <c r="F36" s="47" t="s">
        <v>59</v>
      </c>
      <c r="G36" s="48"/>
      <c r="H36" s="48"/>
      <c r="I36" s="49"/>
    </row>
    <row r="37" spans="2:9" ht="14.4">
      <c r="B37" s="16" t="s">
        <v>60</v>
      </c>
      <c r="C37" s="17">
        <v>1</v>
      </c>
      <c r="D37" s="18">
        <v>1</v>
      </c>
      <c r="E37" s="17">
        <f t="shared" si="0"/>
        <v>0</v>
      </c>
      <c r="F37" s="13" t="s">
        <v>61</v>
      </c>
      <c r="G37" s="14">
        <v>27810541</v>
      </c>
      <c r="H37" s="15">
        <v>51625845</v>
      </c>
      <c r="I37" s="14">
        <f t="shared" si="1"/>
        <v>-23815304</v>
      </c>
    </row>
    <row r="38" spans="2:9" ht="14.4">
      <c r="B38" s="16" t="s">
        <v>62</v>
      </c>
      <c r="C38" s="17">
        <v>6548683</v>
      </c>
      <c r="D38" s="18">
        <v>8325232</v>
      </c>
      <c r="E38" s="17">
        <f t="shared" si="0"/>
        <v>-1776549</v>
      </c>
      <c r="F38" s="16" t="s">
        <v>63</v>
      </c>
      <c r="G38" s="17">
        <v>156879447</v>
      </c>
      <c r="H38" s="18">
        <v>161845806</v>
      </c>
      <c r="I38" s="17">
        <f t="shared" si="1"/>
        <v>-4966359</v>
      </c>
    </row>
    <row r="39" spans="2:9" ht="14.4">
      <c r="B39" s="16" t="s">
        <v>64</v>
      </c>
      <c r="C39" s="17"/>
      <c r="D39" s="18"/>
      <c r="E39" s="17">
        <f t="shared" si="0"/>
        <v>0</v>
      </c>
      <c r="F39" s="16" t="s">
        <v>65</v>
      </c>
      <c r="G39" s="17">
        <v>24952739</v>
      </c>
      <c r="H39" s="18">
        <v>21433370</v>
      </c>
      <c r="I39" s="17">
        <f t="shared" si="1"/>
        <v>3519369</v>
      </c>
    </row>
    <row r="40" spans="2:9" ht="14.4">
      <c r="B40" s="16" t="s">
        <v>66</v>
      </c>
      <c r="C40" s="17"/>
      <c r="D40" s="18"/>
      <c r="E40" s="17">
        <f t="shared" si="0"/>
        <v>0</v>
      </c>
      <c r="F40" s="16" t="s">
        <v>67</v>
      </c>
      <c r="G40" s="17">
        <v>14102779</v>
      </c>
      <c r="H40" s="18">
        <v>15489486</v>
      </c>
      <c r="I40" s="17">
        <f t="shared" si="1"/>
        <v>-1386707</v>
      </c>
    </row>
    <row r="41" spans="2:9" ht="14.4">
      <c r="B41" s="16" t="s">
        <v>68</v>
      </c>
      <c r="C41" s="17"/>
      <c r="D41" s="18"/>
      <c r="E41" s="17">
        <f t="shared" si="0"/>
        <v>0</v>
      </c>
      <c r="F41" s="16" t="s">
        <v>69</v>
      </c>
      <c r="G41" s="17">
        <v>4040998</v>
      </c>
      <c r="H41" s="18">
        <v>391631</v>
      </c>
      <c r="I41" s="17">
        <f t="shared" si="1"/>
        <v>3649367</v>
      </c>
    </row>
    <row r="42" spans="2:9" ht="14.4">
      <c r="B42" s="16" t="s">
        <v>70</v>
      </c>
      <c r="C42" s="17">
        <v>983333</v>
      </c>
      <c r="D42" s="18">
        <v>0</v>
      </c>
      <c r="E42" s="17">
        <f t="shared" si="0"/>
        <v>983333</v>
      </c>
      <c r="F42" s="16"/>
      <c r="G42" s="17"/>
      <c r="H42" s="17"/>
      <c r="I42" s="17"/>
    </row>
    <row r="43" spans="2:9" ht="14.4">
      <c r="B43" s="16" t="s">
        <v>71</v>
      </c>
      <c r="C43" s="17"/>
      <c r="D43" s="18"/>
      <c r="E43" s="17">
        <f t="shared" si="0"/>
        <v>0</v>
      </c>
      <c r="F43" s="16"/>
      <c r="G43" s="17"/>
      <c r="H43" s="17"/>
      <c r="I43" s="17"/>
    </row>
    <row r="44" spans="2:9" ht="14.4">
      <c r="B44" s="16" t="s">
        <v>50</v>
      </c>
      <c r="C44" s="17">
        <v>10000</v>
      </c>
      <c r="D44" s="18">
        <v>10000</v>
      </c>
      <c r="E44" s="17">
        <f t="shared" si="0"/>
        <v>0</v>
      </c>
      <c r="F44" s="16"/>
      <c r="G44" s="17"/>
      <c r="H44" s="17"/>
      <c r="I44" s="17"/>
    </row>
    <row r="45" spans="2:9" ht="14.4">
      <c r="B45" s="16" t="s">
        <v>72</v>
      </c>
      <c r="C45" s="17"/>
      <c r="D45" s="18"/>
      <c r="E45" s="17">
        <f t="shared" si="0"/>
        <v>0</v>
      </c>
      <c r="F45" s="16"/>
      <c r="G45" s="17"/>
      <c r="H45" s="17"/>
      <c r="I45" s="17"/>
    </row>
    <row r="46" spans="2:9" ht="14.4">
      <c r="B46" s="16" t="s">
        <v>73</v>
      </c>
      <c r="C46" s="17"/>
      <c r="D46" s="18"/>
      <c r="E46" s="17">
        <f t="shared" si="0"/>
        <v>0</v>
      </c>
      <c r="F46" s="16"/>
      <c r="G46" s="17"/>
      <c r="H46" s="17"/>
      <c r="I46" s="17"/>
    </row>
    <row r="47" spans="2:9" ht="14.4">
      <c r="B47" s="16" t="s">
        <v>74</v>
      </c>
      <c r="C47" s="17"/>
      <c r="D47" s="18"/>
      <c r="E47" s="17">
        <f t="shared" si="0"/>
        <v>0</v>
      </c>
      <c r="F47" s="16"/>
      <c r="G47" s="17"/>
      <c r="H47" s="17"/>
      <c r="I47" s="17"/>
    </row>
    <row r="48" spans="2:9" ht="14.4">
      <c r="B48" s="16" t="s">
        <v>75</v>
      </c>
      <c r="C48" s="17">
        <v>283518</v>
      </c>
      <c r="D48" s="18">
        <v>655612</v>
      </c>
      <c r="E48" s="17">
        <f t="shared" si="0"/>
        <v>-372094</v>
      </c>
      <c r="F48" s="19"/>
      <c r="G48" s="20"/>
      <c r="H48" s="20"/>
      <c r="I48" s="20"/>
    </row>
    <row r="49" spans="2:9" ht="14.4">
      <c r="B49" s="16" t="s">
        <v>76</v>
      </c>
      <c r="C49" s="17">
        <v>34952739</v>
      </c>
      <c r="D49" s="18">
        <v>31433370</v>
      </c>
      <c r="E49" s="17">
        <f t="shared" si="0"/>
        <v>3519369</v>
      </c>
      <c r="F49" s="10" t="s">
        <v>77</v>
      </c>
      <c r="G49" s="11">
        <f>+G37 +G38 +G39 +G40</f>
        <v>223745506</v>
      </c>
      <c r="H49" s="11">
        <f>+H37 +H38 +H39 +H40</f>
        <v>250394507</v>
      </c>
      <c r="I49" s="11">
        <f t="shared" si="1"/>
        <v>-26649001</v>
      </c>
    </row>
    <row r="50" spans="2:9" ht="14.4">
      <c r="B50" s="10" t="s">
        <v>78</v>
      </c>
      <c r="C50" s="11">
        <f>+C9 +C26</f>
        <v>408275102</v>
      </c>
      <c r="D50" s="11">
        <f>+D9 +D26</f>
        <v>40867885</v>
      </c>
      <c r="E50" s="11">
        <f t="shared" si="0"/>
        <v>367407217</v>
      </c>
      <c r="F50" s="22" t="s">
        <v>79</v>
      </c>
      <c r="G50" s="23">
        <f>+G35 +G49</f>
        <v>382392833</v>
      </c>
      <c r="H50" s="23">
        <f>+H35 +H49</f>
        <v>418481401</v>
      </c>
      <c r="I50" s="23">
        <f t="shared" si="1"/>
        <v>-36088568</v>
      </c>
    </row>
  </sheetData>
  <sheetProtection algorithmName="SHA-512" hashValue="gVdAKQoOaXKodN+Dj71gfcUKhDKM2RAMa40/AVfzZ7+hyoEAu0YDKNOJHU5ipW+Rdgs4KKTKdEjsSMZ/rKoUGg==" saltValue="OI7h31eUTsgtGZMTV4quKg==" spinCount="100000" sheet="1" formatCells="0" formatColumns="0" formatRows="0" insertColumns="0" insertRows="0" insertHyperlinks="0" deleteColumns="0" deleteRows="0" sort="0" autoFilter="0" pivotTables="0"/>
  <mergeCells count="5">
    <mergeCell ref="B3:I3"/>
    <mergeCell ref="B5:I5"/>
    <mergeCell ref="B7:E7"/>
    <mergeCell ref="F7:I7"/>
    <mergeCell ref="F36:I36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8"/>
  <sheetViews>
    <sheetView showGridLines="0" workbookViewId="0"/>
  </sheetViews>
  <sheetFormatPr defaultRowHeight="13.2"/>
  <cols>
    <col min="1" max="1" width="2.88671875" customWidth="1"/>
    <col min="2" max="2" width="39.109375" customWidth="1"/>
    <col min="3" max="8" width="20.77734375" customWidth="1"/>
  </cols>
  <sheetData>
    <row r="1" spans="2:8" ht="22.8">
      <c r="B1" s="30"/>
      <c r="C1" s="30"/>
      <c r="D1" s="30"/>
      <c r="E1" s="30"/>
      <c r="F1" s="30"/>
      <c r="G1" s="30"/>
      <c r="H1" s="30"/>
    </row>
    <row r="2" spans="2:8" ht="22.8">
      <c r="B2" s="30"/>
      <c r="C2" s="30"/>
      <c r="D2" s="30"/>
      <c r="E2" s="30"/>
      <c r="F2" s="30"/>
      <c r="G2" s="30"/>
      <c r="H2" s="29" t="s">
        <v>97</v>
      </c>
    </row>
    <row r="3" spans="2:8" ht="22.8">
      <c r="B3" s="50" t="s">
        <v>96</v>
      </c>
      <c r="C3" s="50"/>
      <c r="D3" s="50"/>
      <c r="E3" s="50"/>
      <c r="F3" s="50"/>
      <c r="G3" s="50"/>
      <c r="H3" s="50"/>
    </row>
    <row r="4" spans="2:8" ht="14.4">
      <c r="B4" s="28"/>
      <c r="C4" s="28"/>
      <c r="D4" s="27"/>
      <c r="E4" s="28"/>
      <c r="F4" s="27"/>
      <c r="G4" s="28"/>
      <c r="H4" s="27"/>
    </row>
    <row r="5" spans="2:8" ht="22.8">
      <c r="B5" s="43" t="s">
        <v>95</v>
      </c>
      <c r="C5" s="43"/>
      <c r="D5" s="43"/>
      <c r="E5" s="43"/>
      <c r="F5" s="43"/>
      <c r="G5" s="43"/>
      <c r="H5" s="43"/>
    </row>
    <row r="6" spans="2:8" ht="15">
      <c r="B6" s="26"/>
      <c r="C6" s="27"/>
      <c r="D6" s="27"/>
      <c r="E6" s="27"/>
      <c r="F6" s="27"/>
      <c r="G6" s="27"/>
      <c r="H6" s="26" t="s">
        <v>94</v>
      </c>
    </row>
    <row r="7" spans="2:8" ht="14.4">
      <c r="B7" s="25" t="s">
        <v>93</v>
      </c>
      <c r="C7" s="25" t="s">
        <v>92</v>
      </c>
      <c r="D7" s="25" t="s">
        <v>91</v>
      </c>
      <c r="E7" s="25" t="s">
        <v>90</v>
      </c>
      <c r="F7" s="25" t="s">
        <v>89</v>
      </c>
      <c r="G7" s="25" t="s">
        <v>88</v>
      </c>
      <c r="H7" s="25" t="s">
        <v>87</v>
      </c>
    </row>
    <row r="8" spans="2:8" ht="14.4">
      <c r="B8" s="22" t="s">
        <v>86</v>
      </c>
      <c r="C8" s="23"/>
      <c r="D8" s="23"/>
      <c r="E8" s="23"/>
      <c r="F8" s="23"/>
      <c r="G8" s="23"/>
      <c r="H8" s="23"/>
    </row>
    <row r="9" spans="2:8" ht="14.4">
      <c r="B9" s="10" t="s">
        <v>9</v>
      </c>
      <c r="C9" s="11">
        <f>+C10+C11+C12+C13+C14+C15+C16+C17+C18+C19+C20+C21+C22+C23</f>
        <v>20178519</v>
      </c>
      <c r="D9" s="11">
        <f>+D10+D11+D12+D13+D14+D15+D16+D17+D18+D19+D20+D21+D22+D23</f>
        <v>0</v>
      </c>
      <c r="E9" s="11">
        <f>+E10+E11+E12+E13+E14+E15+E16+E17+E18+E19+E20+E21+E22+E23</f>
        <v>0</v>
      </c>
      <c r="F9" s="11">
        <f t="shared" ref="F9:F49" si="0">+C9+D9+E9</f>
        <v>20178519</v>
      </c>
      <c r="G9" s="24">
        <f>+G10+G11+G12+G13+G14+G15+G16+G17+G18+G19+G20+G21+G22+G23</f>
        <v>0</v>
      </c>
      <c r="H9" s="11">
        <f t="shared" ref="H9:H49" si="1">+F9-G9</f>
        <v>20178519</v>
      </c>
    </row>
    <row r="10" spans="2:8" ht="14.4">
      <c r="B10" s="13" t="s">
        <v>11</v>
      </c>
      <c r="C10" s="14">
        <v>13675142</v>
      </c>
      <c r="D10" s="14">
        <v>0</v>
      </c>
      <c r="E10" s="14">
        <v>0</v>
      </c>
      <c r="F10" s="14">
        <f t="shared" si="0"/>
        <v>13675142</v>
      </c>
      <c r="G10" s="14"/>
      <c r="H10" s="14">
        <f t="shared" si="1"/>
        <v>13675142</v>
      </c>
    </row>
    <row r="11" spans="2:8" ht="14.4">
      <c r="B11" s="16" t="s">
        <v>13</v>
      </c>
      <c r="C11" s="17">
        <v>0</v>
      </c>
      <c r="D11" s="17">
        <v>0</v>
      </c>
      <c r="E11" s="17">
        <v>0</v>
      </c>
      <c r="F11" s="17">
        <f t="shared" si="0"/>
        <v>0</v>
      </c>
      <c r="G11" s="17"/>
      <c r="H11" s="17">
        <f t="shared" si="1"/>
        <v>0</v>
      </c>
    </row>
    <row r="12" spans="2:8" ht="14.4">
      <c r="B12" s="16" t="s">
        <v>15</v>
      </c>
      <c r="C12" s="17">
        <v>0</v>
      </c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2:8" ht="14.4">
      <c r="B13" s="16" t="s">
        <v>17</v>
      </c>
      <c r="C13" s="17">
        <v>0</v>
      </c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2:8" ht="14.4">
      <c r="B14" s="16" t="s">
        <v>19</v>
      </c>
      <c r="C14" s="17">
        <v>6503377</v>
      </c>
      <c r="D14" s="17">
        <v>0</v>
      </c>
      <c r="E14" s="17">
        <v>0</v>
      </c>
      <c r="F14" s="17">
        <f t="shared" si="0"/>
        <v>6503377</v>
      </c>
      <c r="G14" s="17"/>
      <c r="H14" s="17">
        <f t="shared" si="1"/>
        <v>6503377</v>
      </c>
    </row>
    <row r="15" spans="2:8" ht="14.4">
      <c r="B15" s="16" t="s">
        <v>21</v>
      </c>
      <c r="C15" s="17">
        <v>0</v>
      </c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2:8" ht="14.4">
      <c r="B16" s="16" t="s">
        <v>23</v>
      </c>
      <c r="C16" s="17">
        <v>0</v>
      </c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2:8" ht="14.4">
      <c r="B17" s="16" t="s">
        <v>25</v>
      </c>
      <c r="C17" s="17">
        <v>0</v>
      </c>
      <c r="D17" s="17">
        <v>0</v>
      </c>
      <c r="E17" s="17">
        <v>0</v>
      </c>
      <c r="F17" s="17">
        <f t="shared" si="0"/>
        <v>0</v>
      </c>
      <c r="G17" s="17"/>
      <c r="H17" s="17">
        <f t="shared" si="1"/>
        <v>0</v>
      </c>
    </row>
    <row r="18" spans="2:8" ht="14.4">
      <c r="B18" s="16" t="s">
        <v>27</v>
      </c>
      <c r="C18" s="17">
        <v>0</v>
      </c>
      <c r="D18" s="17">
        <v>0</v>
      </c>
      <c r="E18" s="17">
        <v>0</v>
      </c>
      <c r="F18" s="17">
        <f t="shared" si="0"/>
        <v>0</v>
      </c>
      <c r="G18" s="17"/>
      <c r="H18" s="17">
        <f t="shared" si="1"/>
        <v>0</v>
      </c>
    </row>
    <row r="19" spans="2:8" ht="14.4">
      <c r="B19" s="16" t="s">
        <v>29</v>
      </c>
      <c r="C19" s="17">
        <v>0</v>
      </c>
      <c r="D19" s="17">
        <v>0</v>
      </c>
      <c r="E19" s="17">
        <v>0</v>
      </c>
      <c r="F19" s="17">
        <f t="shared" si="0"/>
        <v>0</v>
      </c>
      <c r="G19" s="17"/>
      <c r="H19" s="17">
        <f t="shared" si="1"/>
        <v>0</v>
      </c>
    </row>
    <row r="20" spans="2:8" ht="14.4">
      <c r="B20" s="16" t="s">
        <v>85</v>
      </c>
      <c r="C20" s="17">
        <v>0</v>
      </c>
      <c r="D20" s="17">
        <v>0</v>
      </c>
      <c r="E20" s="17">
        <v>0</v>
      </c>
      <c r="F20" s="17">
        <f t="shared" si="0"/>
        <v>0</v>
      </c>
      <c r="G20" s="17"/>
      <c r="H20" s="17">
        <f t="shared" si="1"/>
        <v>0</v>
      </c>
    </row>
    <row r="21" spans="2:8" ht="14.4">
      <c r="B21" s="16" t="s">
        <v>31</v>
      </c>
      <c r="C21" s="17">
        <v>0</v>
      </c>
      <c r="D21" s="17">
        <v>0</v>
      </c>
      <c r="E21" s="17">
        <v>0</v>
      </c>
      <c r="F21" s="17">
        <f t="shared" si="0"/>
        <v>0</v>
      </c>
      <c r="G21" s="17"/>
      <c r="H21" s="17">
        <f t="shared" si="1"/>
        <v>0</v>
      </c>
    </row>
    <row r="22" spans="2:8" ht="14.4">
      <c r="B22" s="16" t="s">
        <v>33</v>
      </c>
      <c r="C22" s="17">
        <v>0</v>
      </c>
      <c r="D22" s="17">
        <v>0</v>
      </c>
      <c r="E22" s="17">
        <v>0</v>
      </c>
      <c r="F22" s="17">
        <f t="shared" si="0"/>
        <v>0</v>
      </c>
      <c r="G22" s="17"/>
      <c r="H22" s="17">
        <f t="shared" si="1"/>
        <v>0</v>
      </c>
    </row>
    <row r="23" spans="2:8" ht="14.4">
      <c r="B23" s="16" t="s">
        <v>35</v>
      </c>
      <c r="C23" s="17">
        <v>0</v>
      </c>
      <c r="D23" s="17">
        <v>0</v>
      </c>
      <c r="E23" s="17">
        <v>0</v>
      </c>
      <c r="F23" s="17">
        <f t="shared" si="0"/>
        <v>0</v>
      </c>
      <c r="G23" s="17"/>
      <c r="H23" s="17">
        <f t="shared" si="1"/>
        <v>0</v>
      </c>
    </row>
    <row r="24" spans="2:8" ht="14.4">
      <c r="B24" s="10" t="s">
        <v>40</v>
      </c>
      <c r="C24" s="11">
        <f>+C25 +C30</f>
        <v>388096583</v>
      </c>
      <c r="D24" s="11">
        <f>+D25 +D30</f>
        <v>0</v>
      </c>
      <c r="E24" s="11">
        <f>+E25 +E30</f>
        <v>0</v>
      </c>
      <c r="F24" s="11">
        <f t="shared" si="0"/>
        <v>388096583</v>
      </c>
      <c r="G24" s="24">
        <f>+G25 +G30</f>
        <v>0</v>
      </c>
      <c r="H24" s="11">
        <f t="shared" si="1"/>
        <v>388096583</v>
      </c>
    </row>
    <row r="25" spans="2:8" ht="14.4">
      <c r="B25" s="10" t="s">
        <v>42</v>
      </c>
      <c r="C25" s="11">
        <f>+C26+C27+C28+C29</f>
        <v>344515587</v>
      </c>
      <c r="D25" s="11">
        <f>+D26+D27+D28+D29</f>
        <v>0</v>
      </c>
      <c r="E25" s="11">
        <f>+E26+E27+E28+E29</f>
        <v>0</v>
      </c>
      <c r="F25" s="11">
        <f t="shared" si="0"/>
        <v>344515587</v>
      </c>
      <c r="G25" s="24">
        <f>+G26+G27+G28+G29</f>
        <v>0</v>
      </c>
      <c r="H25" s="11">
        <f t="shared" si="1"/>
        <v>344515587</v>
      </c>
    </row>
    <row r="26" spans="2:8" ht="14.4">
      <c r="B26" s="13" t="s">
        <v>44</v>
      </c>
      <c r="C26" s="14">
        <v>25313245</v>
      </c>
      <c r="D26" s="14">
        <v>0</v>
      </c>
      <c r="E26" s="14">
        <v>0</v>
      </c>
      <c r="F26" s="14">
        <f t="shared" si="0"/>
        <v>25313245</v>
      </c>
      <c r="G26" s="14"/>
      <c r="H26" s="14">
        <f t="shared" si="1"/>
        <v>25313245</v>
      </c>
    </row>
    <row r="27" spans="2:8" ht="14.4">
      <c r="B27" s="16" t="s">
        <v>46</v>
      </c>
      <c r="C27" s="17">
        <v>319202342</v>
      </c>
      <c r="D27" s="17">
        <v>0</v>
      </c>
      <c r="E27" s="17">
        <v>0</v>
      </c>
      <c r="F27" s="17">
        <f t="shared" si="0"/>
        <v>319202342</v>
      </c>
      <c r="G27" s="17"/>
      <c r="H27" s="17">
        <f t="shared" si="1"/>
        <v>319202342</v>
      </c>
    </row>
    <row r="28" spans="2:8" ht="14.4">
      <c r="B28" s="16" t="s">
        <v>48</v>
      </c>
      <c r="C28" s="17">
        <v>0</v>
      </c>
      <c r="D28" s="17">
        <v>0</v>
      </c>
      <c r="E28" s="17">
        <v>0</v>
      </c>
      <c r="F28" s="17">
        <f t="shared" si="0"/>
        <v>0</v>
      </c>
      <c r="G28" s="17"/>
      <c r="H28" s="17">
        <f t="shared" si="1"/>
        <v>0</v>
      </c>
    </row>
    <row r="29" spans="2:8" ht="14.4">
      <c r="B29" s="19" t="s">
        <v>50</v>
      </c>
      <c r="C29" s="20">
        <v>0</v>
      </c>
      <c r="D29" s="20">
        <v>0</v>
      </c>
      <c r="E29" s="20">
        <v>0</v>
      </c>
      <c r="F29" s="20">
        <f t="shared" si="0"/>
        <v>0</v>
      </c>
      <c r="G29" s="20"/>
      <c r="H29" s="20">
        <f t="shared" si="1"/>
        <v>0</v>
      </c>
    </row>
    <row r="30" spans="2:8" ht="14.4">
      <c r="B30" s="10" t="s">
        <v>52</v>
      </c>
      <c r="C30" s="11">
        <f>+C31+C32+C33+C34+C35+C36+C37+C38+C39+C40+C41+C42+C43+C44+C45+C46+C47+C48</f>
        <v>43580996</v>
      </c>
      <c r="D30" s="11">
        <f>+D31+D32+D33+D34+D35+D36+D37+D38+D39+D40+D41+D42+D43+D44+D45+D46+D47+D48</f>
        <v>0</v>
      </c>
      <c r="E30" s="11">
        <f>+E31+E32+E33+E34+E35+E36+E37+E38+E39+E40+E41+E42+E43+E44+E45+E46+E47+E48</f>
        <v>0</v>
      </c>
      <c r="F30" s="11">
        <f t="shared" si="0"/>
        <v>43580996</v>
      </c>
      <c r="G30" s="24">
        <f>+G31+G32+G33+G34+G35+G36+G37+G38+G39+G40+G41+G42+G43+G44+G45+G46+G47+G48</f>
        <v>0</v>
      </c>
      <c r="H30" s="11">
        <f t="shared" si="1"/>
        <v>43580996</v>
      </c>
    </row>
    <row r="31" spans="2:8" ht="14.4">
      <c r="B31" s="13" t="s">
        <v>44</v>
      </c>
      <c r="C31" s="14">
        <v>0</v>
      </c>
      <c r="D31" s="14">
        <v>0</v>
      </c>
      <c r="E31" s="14">
        <v>0</v>
      </c>
      <c r="F31" s="14">
        <f t="shared" si="0"/>
        <v>0</v>
      </c>
      <c r="G31" s="14"/>
      <c r="H31" s="14">
        <f t="shared" si="1"/>
        <v>0</v>
      </c>
    </row>
    <row r="32" spans="2:8" ht="14.4">
      <c r="B32" s="16" t="s">
        <v>46</v>
      </c>
      <c r="C32" s="17">
        <v>0</v>
      </c>
      <c r="D32" s="17">
        <v>0</v>
      </c>
      <c r="E32" s="17">
        <v>0</v>
      </c>
      <c r="F32" s="17">
        <f t="shared" si="0"/>
        <v>0</v>
      </c>
      <c r="G32" s="17"/>
      <c r="H32" s="17">
        <f t="shared" si="1"/>
        <v>0</v>
      </c>
    </row>
    <row r="33" spans="2:8" ht="14.4">
      <c r="B33" s="16" t="s">
        <v>56</v>
      </c>
      <c r="C33" s="17">
        <v>802722</v>
      </c>
      <c r="D33" s="17">
        <v>0</v>
      </c>
      <c r="E33" s="17">
        <v>0</v>
      </c>
      <c r="F33" s="17">
        <f t="shared" si="0"/>
        <v>802722</v>
      </c>
      <c r="G33" s="17"/>
      <c r="H33" s="17">
        <f t="shared" si="1"/>
        <v>802722</v>
      </c>
    </row>
    <row r="34" spans="2:8" ht="14.4">
      <c r="B34" s="16" t="s">
        <v>58</v>
      </c>
      <c r="C34" s="17">
        <v>0</v>
      </c>
      <c r="D34" s="17">
        <v>0</v>
      </c>
      <c r="E34" s="17">
        <v>0</v>
      </c>
      <c r="F34" s="17">
        <f t="shared" si="0"/>
        <v>0</v>
      </c>
      <c r="G34" s="17"/>
      <c r="H34" s="17">
        <f t="shared" si="1"/>
        <v>0</v>
      </c>
    </row>
    <row r="35" spans="2:8" ht="14.4">
      <c r="B35" s="16" t="s">
        <v>60</v>
      </c>
      <c r="C35" s="17">
        <v>1</v>
      </c>
      <c r="D35" s="17">
        <v>0</v>
      </c>
      <c r="E35" s="17">
        <v>0</v>
      </c>
      <c r="F35" s="17">
        <f t="shared" si="0"/>
        <v>1</v>
      </c>
      <c r="G35" s="17"/>
      <c r="H35" s="17">
        <f t="shared" si="1"/>
        <v>1</v>
      </c>
    </row>
    <row r="36" spans="2:8" ht="14.4">
      <c r="B36" s="16" t="s">
        <v>62</v>
      </c>
      <c r="C36" s="17">
        <v>6548683</v>
      </c>
      <c r="D36" s="17">
        <v>0</v>
      </c>
      <c r="E36" s="17">
        <v>0</v>
      </c>
      <c r="F36" s="17">
        <f t="shared" si="0"/>
        <v>6548683</v>
      </c>
      <c r="G36" s="17"/>
      <c r="H36" s="17">
        <f t="shared" si="1"/>
        <v>6548683</v>
      </c>
    </row>
    <row r="37" spans="2:8" ht="14.4">
      <c r="B37" s="16" t="s">
        <v>64</v>
      </c>
      <c r="C37" s="17">
        <v>0</v>
      </c>
      <c r="D37" s="17">
        <v>0</v>
      </c>
      <c r="E37" s="17">
        <v>0</v>
      </c>
      <c r="F37" s="17">
        <f t="shared" si="0"/>
        <v>0</v>
      </c>
      <c r="G37" s="17"/>
      <c r="H37" s="17">
        <f t="shared" si="1"/>
        <v>0</v>
      </c>
    </row>
    <row r="38" spans="2:8" ht="14.4">
      <c r="B38" s="16" t="s">
        <v>66</v>
      </c>
      <c r="C38" s="17">
        <v>0</v>
      </c>
      <c r="D38" s="17">
        <v>0</v>
      </c>
      <c r="E38" s="17">
        <v>0</v>
      </c>
      <c r="F38" s="17">
        <f t="shared" si="0"/>
        <v>0</v>
      </c>
      <c r="G38" s="17"/>
      <c r="H38" s="17">
        <f t="shared" si="1"/>
        <v>0</v>
      </c>
    </row>
    <row r="39" spans="2:8" ht="14.4">
      <c r="B39" s="16" t="s">
        <v>68</v>
      </c>
      <c r="C39" s="17">
        <v>0</v>
      </c>
      <c r="D39" s="17">
        <v>0</v>
      </c>
      <c r="E39" s="17">
        <v>0</v>
      </c>
      <c r="F39" s="17">
        <f t="shared" si="0"/>
        <v>0</v>
      </c>
      <c r="G39" s="17"/>
      <c r="H39" s="17">
        <f t="shared" si="1"/>
        <v>0</v>
      </c>
    </row>
    <row r="40" spans="2:8" ht="14.4">
      <c r="B40" s="16" t="s">
        <v>70</v>
      </c>
      <c r="C40" s="17">
        <v>983333</v>
      </c>
      <c r="D40" s="17">
        <v>0</v>
      </c>
      <c r="E40" s="17">
        <v>0</v>
      </c>
      <c r="F40" s="17">
        <f t="shared" si="0"/>
        <v>983333</v>
      </c>
      <c r="G40" s="17"/>
      <c r="H40" s="17">
        <f t="shared" si="1"/>
        <v>983333</v>
      </c>
    </row>
    <row r="41" spans="2:8" ht="14.4">
      <c r="B41" s="16" t="s">
        <v>71</v>
      </c>
      <c r="C41" s="17">
        <v>0</v>
      </c>
      <c r="D41" s="17">
        <v>0</v>
      </c>
      <c r="E41" s="17">
        <v>0</v>
      </c>
      <c r="F41" s="17">
        <f t="shared" si="0"/>
        <v>0</v>
      </c>
      <c r="G41" s="17"/>
      <c r="H41" s="17">
        <f t="shared" si="1"/>
        <v>0</v>
      </c>
    </row>
    <row r="42" spans="2:8" ht="14.4">
      <c r="B42" s="16" t="s">
        <v>50</v>
      </c>
      <c r="C42" s="17">
        <v>10000</v>
      </c>
      <c r="D42" s="17">
        <v>0</v>
      </c>
      <c r="E42" s="17">
        <v>0</v>
      </c>
      <c r="F42" s="17">
        <f t="shared" si="0"/>
        <v>10000</v>
      </c>
      <c r="G42" s="17"/>
      <c r="H42" s="17">
        <f t="shared" si="1"/>
        <v>10000</v>
      </c>
    </row>
    <row r="43" spans="2:8" ht="14.4">
      <c r="B43" s="16" t="s">
        <v>72</v>
      </c>
      <c r="C43" s="17">
        <v>0</v>
      </c>
      <c r="D43" s="17">
        <v>0</v>
      </c>
      <c r="E43" s="17">
        <v>0</v>
      </c>
      <c r="F43" s="17">
        <f t="shared" si="0"/>
        <v>0</v>
      </c>
      <c r="G43" s="17"/>
      <c r="H43" s="17">
        <f t="shared" si="1"/>
        <v>0</v>
      </c>
    </row>
    <row r="44" spans="2:8" ht="14.4">
      <c r="B44" s="16" t="s">
        <v>84</v>
      </c>
      <c r="C44" s="17">
        <v>0</v>
      </c>
      <c r="D44" s="17">
        <v>0</v>
      </c>
      <c r="E44" s="17">
        <v>0</v>
      </c>
      <c r="F44" s="17">
        <f t="shared" si="0"/>
        <v>0</v>
      </c>
      <c r="G44" s="17"/>
      <c r="H44" s="17">
        <f t="shared" si="1"/>
        <v>0</v>
      </c>
    </row>
    <row r="45" spans="2:8" ht="14.4">
      <c r="B45" s="16" t="s">
        <v>73</v>
      </c>
      <c r="C45" s="17">
        <v>0</v>
      </c>
      <c r="D45" s="17">
        <v>0</v>
      </c>
      <c r="E45" s="17">
        <v>0</v>
      </c>
      <c r="F45" s="17">
        <f t="shared" si="0"/>
        <v>0</v>
      </c>
      <c r="G45" s="17"/>
      <c r="H45" s="17">
        <f t="shared" si="1"/>
        <v>0</v>
      </c>
    </row>
    <row r="46" spans="2:8" ht="14.4">
      <c r="B46" s="16" t="s">
        <v>74</v>
      </c>
      <c r="C46" s="17">
        <v>0</v>
      </c>
      <c r="D46" s="17">
        <v>0</v>
      </c>
      <c r="E46" s="17">
        <v>0</v>
      </c>
      <c r="F46" s="17">
        <f t="shared" si="0"/>
        <v>0</v>
      </c>
      <c r="G46" s="17"/>
      <c r="H46" s="17">
        <f t="shared" si="1"/>
        <v>0</v>
      </c>
    </row>
    <row r="47" spans="2:8" ht="14.4">
      <c r="B47" s="16" t="s">
        <v>75</v>
      </c>
      <c r="C47" s="17">
        <v>283518</v>
      </c>
      <c r="D47" s="17">
        <v>0</v>
      </c>
      <c r="E47" s="17">
        <v>0</v>
      </c>
      <c r="F47" s="17">
        <f t="shared" si="0"/>
        <v>283518</v>
      </c>
      <c r="G47" s="17"/>
      <c r="H47" s="17">
        <f t="shared" si="1"/>
        <v>283518</v>
      </c>
    </row>
    <row r="48" spans="2:8" ht="14.4">
      <c r="B48" s="16" t="s">
        <v>76</v>
      </c>
      <c r="C48" s="17">
        <v>34952739</v>
      </c>
      <c r="D48" s="17">
        <v>0</v>
      </c>
      <c r="E48" s="17">
        <v>0</v>
      </c>
      <c r="F48" s="17">
        <f t="shared" si="0"/>
        <v>34952739</v>
      </c>
      <c r="G48" s="17"/>
      <c r="H48" s="17">
        <f t="shared" si="1"/>
        <v>34952739</v>
      </c>
    </row>
    <row r="49" spans="2:8" ht="14.4">
      <c r="B49" s="10" t="s">
        <v>78</v>
      </c>
      <c r="C49" s="11">
        <f>+C9 +C24</f>
        <v>408275102</v>
      </c>
      <c r="D49" s="11">
        <f>+D9 +D24</f>
        <v>0</v>
      </c>
      <c r="E49" s="11">
        <f>+E9 +E24</f>
        <v>0</v>
      </c>
      <c r="F49" s="11">
        <f t="shared" si="0"/>
        <v>408275102</v>
      </c>
      <c r="G49" s="24">
        <f>+G9 +G24</f>
        <v>0</v>
      </c>
      <c r="H49" s="11">
        <f t="shared" si="1"/>
        <v>408275102</v>
      </c>
    </row>
    <row r="50" spans="2:8" ht="14.4">
      <c r="B50" s="22" t="s">
        <v>83</v>
      </c>
      <c r="C50" s="23"/>
      <c r="D50" s="23"/>
      <c r="E50" s="23"/>
      <c r="F50" s="23"/>
      <c r="G50" s="23"/>
      <c r="H50" s="23"/>
    </row>
    <row r="51" spans="2:8" ht="14.4">
      <c r="B51" s="10" t="s">
        <v>10</v>
      </c>
      <c r="C51" s="11">
        <f>+C52+C53+C54+C55+C56+C57+C58+C59+C60+C61+C62+C63+C64+C65+C66+C67+C68+C69</f>
        <v>25155327</v>
      </c>
      <c r="D51" s="11">
        <f>+D52+D53+D54+D55+D56+D57+D58+D59+D60+D61+D62+D63+D64+D65+D66+D67+D68+D69</f>
        <v>0</v>
      </c>
      <c r="E51" s="11">
        <f>+E52+E53+E54+E55+E56+E57+E58+E59+E60+E61+E62+E63+E64+E65+E66+E67+E68+E69</f>
        <v>0</v>
      </c>
      <c r="F51" s="11">
        <f t="shared" ref="F51:F80" si="2">+C51+D51+E51</f>
        <v>25155327</v>
      </c>
      <c r="G51" s="24">
        <f>+G52+G53+G54+G55+G56+G57+G58+G59+G60+G61+G62+G63+G64+G65+G66+G67+G68+G69</f>
        <v>0</v>
      </c>
      <c r="H51" s="11">
        <f t="shared" ref="H51:H80" si="3">+F51-G51</f>
        <v>25155327</v>
      </c>
    </row>
    <row r="52" spans="2:8" ht="14.4">
      <c r="B52" s="13" t="s">
        <v>12</v>
      </c>
      <c r="C52" s="14">
        <v>0</v>
      </c>
      <c r="D52" s="14">
        <v>0</v>
      </c>
      <c r="E52" s="14">
        <v>0</v>
      </c>
      <c r="F52" s="14">
        <f t="shared" si="2"/>
        <v>0</v>
      </c>
      <c r="G52" s="14"/>
      <c r="H52" s="14">
        <f t="shared" si="3"/>
        <v>0</v>
      </c>
    </row>
    <row r="53" spans="2:8" ht="14.4">
      <c r="B53" s="16" t="s">
        <v>14</v>
      </c>
      <c r="C53" s="17">
        <v>7696565</v>
      </c>
      <c r="D53" s="17">
        <v>0</v>
      </c>
      <c r="E53" s="17">
        <v>0</v>
      </c>
      <c r="F53" s="17">
        <f t="shared" si="2"/>
        <v>7696565</v>
      </c>
      <c r="G53" s="17"/>
      <c r="H53" s="17">
        <f t="shared" si="3"/>
        <v>7696565</v>
      </c>
    </row>
    <row r="54" spans="2:8" ht="14.4">
      <c r="B54" s="16" t="s">
        <v>16</v>
      </c>
      <c r="C54" s="17">
        <v>0</v>
      </c>
      <c r="D54" s="17">
        <v>0</v>
      </c>
      <c r="E54" s="17">
        <v>0</v>
      </c>
      <c r="F54" s="17">
        <f t="shared" si="2"/>
        <v>0</v>
      </c>
      <c r="G54" s="17"/>
      <c r="H54" s="17">
        <f t="shared" si="3"/>
        <v>0</v>
      </c>
    </row>
    <row r="55" spans="2:8" ht="14.4">
      <c r="B55" s="16" t="s">
        <v>18</v>
      </c>
      <c r="C55" s="17">
        <v>9438000</v>
      </c>
      <c r="D55" s="17">
        <v>0</v>
      </c>
      <c r="E55" s="17">
        <v>0</v>
      </c>
      <c r="F55" s="17">
        <f t="shared" si="2"/>
        <v>9438000</v>
      </c>
      <c r="G55" s="17"/>
      <c r="H55" s="17">
        <f t="shared" si="3"/>
        <v>9438000</v>
      </c>
    </row>
    <row r="56" spans="2:8" ht="14.4">
      <c r="B56" s="16" t="s">
        <v>20</v>
      </c>
      <c r="C56" s="17">
        <v>0</v>
      </c>
      <c r="D56" s="17">
        <v>0</v>
      </c>
      <c r="E56" s="17">
        <v>0</v>
      </c>
      <c r="F56" s="17">
        <f t="shared" si="2"/>
        <v>0</v>
      </c>
      <c r="G56" s="17"/>
      <c r="H56" s="17">
        <f t="shared" si="3"/>
        <v>0</v>
      </c>
    </row>
    <row r="57" spans="2:8" ht="14.4">
      <c r="B57" s="16" t="s">
        <v>22</v>
      </c>
      <c r="C57" s="17">
        <v>0</v>
      </c>
      <c r="D57" s="17">
        <v>0</v>
      </c>
      <c r="E57" s="17">
        <v>0</v>
      </c>
      <c r="F57" s="17">
        <f t="shared" si="2"/>
        <v>0</v>
      </c>
      <c r="G57" s="17"/>
      <c r="H57" s="17">
        <f t="shared" si="3"/>
        <v>0</v>
      </c>
    </row>
    <row r="58" spans="2:8" ht="14.4">
      <c r="B58" s="16" t="s">
        <v>24</v>
      </c>
      <c r="C58" s="17">
        <v>0</v>
      </c>
      <c r="D58" s="17">
        <v>0</v>
      </c>
      <c r="E58" s="17">
        <v>0</v>
      </c>
      <c r="F58" s="17">
        <f t="shared" si="2"/>
        <v>0</v>
      </c>
      <c r="G58" s="17"/>
      <c r="H58" s="17">
        <f t="shared" si="3"/>
        <v>0</v>
      </c>
    </row>
    <row r="59" spans="2:8" ht="14.4">
      <c r="B59" s="16" t="s">
        <v>82</v>
      </c>
      <c r="C59" s="17">
        <v>0</v>
      </c>
      <c r="D59" s="17">
        <v>0</v>
      </c>
      <c r="E59" s="17">
        <v>0</v>
      </c>
      <c r="F59" s="17">
        <f t="shared" si="2"/>
        <v>0</v>
      </c>
      <c r="G59" s="17"/>
      <c r="H59" s="17">
        <f t="shared" si="3"/>
        <v>0</v>
      </c>
    </row>
    <row r="60" spans="2:8" ht="14.4">
      <c r="B60" s="16" t="s">
        <v>26</v>
      </c>
      <c r="C60" s="17">
        <v>0</v>
      </c>
      <c r="D60" s="17">
        <v>0</v>
      </c>
      <c r="E60" s="17">
        <v>0</v>
      </c>
      <c r="F60" s="17">
        <f t="shared" si="2"/>
        <v>0</v>
      </c>
      <c r="G60" s="17"/>
      <c r="H60" s="17">
        <f t="shared" si="3"/>
        <v>0</v>
      </c>
    </row>
    <row r="61" spans="2:8" ht="14.4">
      <c r="B61" s="16" t="s">
        <v>28</v>
      </c>
      <c r="C61" s="17">
        <v>0</v>
      </c>
      <c r="D61" s="17">
        <v>0</v>
      </c>
      <c r="E61" s="17">
        <v>0</v>
      </c>
      <c r="F61" s="17">
        <f t="shared" si="2"/>
        <v>0</v>
      </c>
      <c r="G61" s="17"/>
      <c r="H61" s="17">
        <f t="shared" si="3"/>
        <v>0</v>
      </c>
    </row>
    <row r="62" spans="2:8" ht="14.4">
      <c r="B62" s="16" t="s">
        <v>30</v>
      </c>
      <c r="C62" s="17">
        <v>0</v>
      </c>
      <c r="D62" s="17">
        <v>0</v>
      </c>
      <c r="E62" s="17">
        <v>0</v>
      </c>
      <c r="F62" s="17">
        <f t="shared" si="2"/>
        <v>0</v>
      </c>
      <c r="G62" s="17"/>
      <c r="H62" s="17">
        <f t="shared" si="3"/>
        <v>0</v>
      </c>
    </row>
    <row r="63" spans="2:8" ht="14.4">
      <c r="B63" s="16" t="s">
        <v>32</v>
      </c>
      <c r="C63" s="17">
        <v>617216</v>
      </c>
      <c r="D63" s="17">
        <v>0</v>
      </c>
      <c r="E63" s="17">
        <v>0</v>
      </c>
      <c r="F63" s="17">
        <f t="shared" si="2"/>
        <v>617216</v>
      </c>
      <c r="G63" s="17"/>
      <c r="H63" s="17">
        <f t="shared" si="3"/>
        <v>617216</v>
      </c>
    </row>
    <row r="64" spans="2:8" ht="14.4">
      <c r="B64" s="16" t="s">
        <v>34</v>
      </c>
      <c r="C64" s="17">
        <v>0</v>
      </c>
      <c r="D64" s="17">
        <v>0</v>
      </c>
      <c r="E64" s="17">
        <v>0</v>
      </c>
      <c r="F64" s="17">
        <f t="shared" si="2"/>
        <v>0</v>
      </c>
      <c r="G64" s="17"/>
      <c r="H64" s="17">
        <f t="shared" si="3"/>
        <v>0</v>
      </c>
    </row>
    <row r="65" spans="2:8" ht="14.4">
      <c r="B65" s="16" t="s">
        <v>36</v>
      </c>
      <c r="C65" s="17">
        <v>0</v>
      </c>
      <c r="D65" s="17">
        <v>0</v>
      </c>
      <c r="E65" s="17">
        <v>0</v>
      </c>
      <c r="F65" s="17">
        <f t="shared" si="2"/>
        <v>0</v>
      </c>
      <c r="G65" s="17"/>
      <c r="H65" s="17">
        <f t="shared" si="3"/>
        <v>0</v>
      </c>
    </row>
    <row r="66" spans="2:8" ht="14.4">
      <c r="B66" s="16" t="s">
        <v>81</v>
      </c>
      <c r="C66" s="17">
        <v>0</v>
      </c>
      <c r="D66" s="17">
        <v>0</v>
      </c>
      <c r="E66" s="17">
        <v>0</v>
      </c>
      <c r="F66" s="17">
        <f t="shared" si="2"/>
        <v>0</v>
      </c>
      <c r="G66" s="17"/>
      <c r="H66" s="17">
        <f t="shared" si="3"/>
        <v>0</v>
      </c>
    </row>
    <row r="67" spans="2:8" ht="14.4">
      <c r="B67" s="16" t="s">
        <v>37</v>
      </c>
      <c r="C67" s="17">
        <v>0</v>
      </c>
      <c r="D67" s="17">
        <v>0</v>
      </c>
      <c r="E67" s="17">
        <v>0</v>
      </c>
      <c r="F67" s="17">
        <f t="shared" si="2"/>
        <v>0</v>
      </c>
      <c r="G67" s="17"/>
      <c r="H67" s="17">
        <f t="shared" si="3"/>
        <v>0</v>
      </c>
    </row>
    <row r="68" spans="2:8" ht="14.4">
      <c r="B68" s="16" t="s">
        <v>38</v>
      </c>
      <c r="C68" s="17">
        <v>7403546</v>
      </c>
      <c r="D68" s="17">
        <v>0</v>
      </c>
      <c r="E68" s="17">
        <v>0</v>
      </c>
      <c r="F68" s="17">
        <f t="shared" si="2"/>
        <v>7403546</v>
      </c>
      <c r="G68" s="17"/>
      <c r="H68" s="17">
        <f t="shared" si="3"/>
        <v>7403546</v>
      </c>
    </row>
    <row r="69" spans="2:8" ht="14.4">
      <c r="B69" s="16" t="s">
        <v>39</v>
      </c>
      <c r="C69" s="17">
        <v>0</v>
      </c>
      <c r="D69" s="17">
        <v>0</v>
      </c>
      <c r="E69" s="17">
        <v>0</v>
      </c>
      <c r="F69" s="17">
        <f t="shared" si="2"/>
        <v>0</v>
      </c>
      <c r="G69" s="17"/>
      <c r="H69" s="17">
        <f t="shared" si="3"/>
        <v>0</v>
      </c>
    </row>
    <row r="70" spans="2:8" ht="14.4">
      <c r="B70" s="10" t="s">
        <v>41</v>
      </c>
      <c r="C70" s="11">
        <f>+C71+C72+C73+C74+C75+C76+C77+C78+C79</f>
        <v>133492000</v>
      </c>
      <c r="D70" s="11">
        <f>+D71+D72+D73+D74+D75+D76+D77+D78+D79</f>
        <v>0</v>
      </c>
      <c r="E70" s="11">
        <f>+E71+E72+E73+E74+E75+E76+E77+E78+E79</f>
        <v>0</v>
      </c>
      <c r="F70" s="11">
        <f t="shared" si="2"/>
        <v>133492000</v>
      </c>
      <c r="G70" s="24">
        <f>+G71+G72+G73+G74+G75+G76+G77+G78+G79</f>
        <v>0</v>
      </c>
      <c r="H70" s="11">
        <f t="shared" si="3"/>
        <v>133492000</v>
      </c>
    </row>
    <row r="71" spans="2:8" ht="14.4">
      <c r="B71" s="13" t="s">
        <v>43</v>
      </c>
      <c r="C71" s="14">
        <v>133492000</v>
      </c>
      <c r="D71" s="14">
        <v>0</v>
      </c>
      <c r="E71" s="14">
        <v>0</v>
      </c>
      <c r="F71" s="14">
        <f t="shared" si="2"/>
        <v>133492000</v>
      </c>
      <c r="G71" s="14"/>
      <c r="H71" s="14">
        <f t="shared" si="3"/>
        <v>133492000</v>
      </c>
    </row>
    <row r="72" spans="2:8" ht="14.4">
      <c r="B72" s="16" t="s">
        <v>45</v>
      </c>
      <c r="C72" s="17">
        <v>0</v>
      </c>
      <c r="D72" s="17">
        <v>0</v>
      </c>
      <c r="E72" s="17">
        <v>0</v>
      </c>
      <c r="F72" s="17">
        <f t="shared" si="2"/>
        <v>0</v>
      </c>
      <c r="G72" s="17"/>
      <c r="H72" s="17">
        <f t="shared" si="3"/>
        <v>0</v>
      </c>
    </row>
    <row r="73" spans="2:8" ht="14.4">
      <c r="B73" s="16" t="s">
        <v>47</v>
      </c>
      <c r="C73" s="17">
        <v>0</v>
      </c>
      <c r="D73" s="17">
        <v>0</v>
      </c>
      <c r="E73" s="17">
        <v>0</v>
      </c>
      <c r="F73" s="17">
        <f t="shared" si="2"/>
        <v>0</v>
      </c>
      <c r="G73" s="17"/>
      <c r="H73" s="17">
        <f t="shared" si="3"/>
        <v>0</v>
      </c>
    </row>
    <row r="74" spans="2:8" ht="14.4">
      <c r="B74" s="16" t="s">
        <v>49</v>
      </c>
      <c r="C74" s="17">
        <v>0</v>
      </c>
      <c r="D74" s="17">
        <v>0</v>
      </c>
      <c r="E74" s="17">
        <v>0</v>
      </c>
      <c r="F74" s="17">
        <f t="shared" si="2"/>
        <v>0</v>
      </c>
      <c r="G74" s="17"/>
      <c r="H74" s="17">
        <f t="shared" si="3"/>
        <v>0</v>
      </c>
    </row>
    <row r="75" spans="2:8" ht="14.4">
      <c r="B75" s="16" t="s">
        <v>80</v>
      </c>
      <c r="C75" s="17">
        <v>0</v>
      </c>
      <c r="D75" s="17">
        <v>0</v>
      </c>
      <c r="E75" s="17">
        <v>0</v>
      </c>
      <c r="F75" s="17">
        <f t="shared" si="2"/>
        <v>0</v>
      </c>
      <c r="G75" s="17"/>
      <c r="H75" s="17">
        <f t="shared" si="3"/>
        <v>0</v>
      </c>
    </row>
    <row r="76" spans="2:8" ht="14.4">
      <c r="B76" s="16" t="s">
        <v>51</v>
      </c>
      <c r="C76" s="17">
        <v>0</v>
      </c>
      <c r="D76" s="17">
        <v>0</v>
      </c>
      <c r="E76" s="17">
        <v>0</v>
      </c>
      <c r="F76" s="17">
        <f t="shared" si="2"/>
        <v>0</v>
      </c>
      <c r="G76" s="17"/>
      <c r="H76" s="17">
        <f t="shared" si="3"/>
        <v>0</v>
      </c>
    </row>
    <row r="77" spans="2:8" ht="14.4">
      <c r="B77" s="16" t="s">
        <v>53</v>
      </c>
      <c r="C77" s="17">
        <v>0</v>
      </c>
      <c r="D77" s="17">
        <v>0</v>
      </c>
      <c r="E77" s="17">
        <v>0</v>
      </c>
      <c r="F77" s="17">
        <f t="shared" si="2"/>
        <v>0</v>
      </c>
      <c r="G77" s="17"/>
      <c r="H77" s="17">
        <f t="shared" si="3"/>
        <v>0</v>
      </c>
    </row>
    <row r="78" spans="2:8" ht="14.4">
      <c r="B78" s="16" t="s">
        <v>54</v>
      </c>
      <c r="C78" s="17">
        <v>0</v>
      </c>
      <c r="D78" s="17">
        <v>0</v>
      </c>
      <c r="E78" s="17">
        <v>0</v>
      </c>
      <c r="F78" s="17">
        <f t="shared" si="2"/>
        <v>0</v>
      </c>
      <c r="G78" s="17"/>
      <c r="H78" s="17">
        <f t="shared" si="3"/>
        <v>0</v>
      </c>
    </row>
    <row r="79" spans="2:8" ht="14.4">
      <c r="B79" s="16" t="s">
        <v>55</v>
      </c>
      <c r="C79" s="17">
        <v>0</v>
      </c>
      <c r="D79" s="17">
        <v>0</v>
      </c>
      <c r="E79" s="17">
        <v>0</v>
      </c>
      <c r="F79" s="17">
        <f t="shared" si="2"/>
        <v>0</v>
      </c>
      <c r="G79" s="17"/>
      <c r="H79" s="17">
        <f t="shared" si="3"/>
        <v>0</v>
      </c>
    </row>
    <row r="80" spans="2:8" ht="14.4">
      <c r="B80" s="10" t="s">
        <v>57</v>
      </c>
      <c r="C80" s="11">
        <f>+C51 +C70</f>
        <v>158647327</v>
      </c>
      <c r="D80" s="11">
        <f>+D51 +D70</f>
        <v>0</v>
      </c>
      <c r="E80" s="11">
        <f>+E51 +E70</f>
        <v>0</v>
      </c>
      <c r="F80" s="11">
        <f t="shared" si="2"/>
        <v>158647327</v>
      </c>
      <c r="G80" s="24">
        <f>+G51 +G70</f>
        <v>0</v>
      </c>
      <c r="H80" s="11">
        <f t="shared" si="3"/>
        <v>158647327</v>
      </c>
    </row>
    <row r="81" spans="2:8" ht="14.4">
      <c r="B81" s="22" t="s">
        <v>59</v>
      </c>
      <c r="C81" s="23"/>
      <c r="D81" s="23"/>
      <c r="E81" s="23"/>
      <c r="F81" s="23"/>
      <c r="G81" s="23"/>
      <c r="H81" s="23"/>
    </row>
    <row r="82" spans="2:8" ht="14.4">
      <c r="B82" s="13" t="s">
        <v>61</v>
      </c>
      <c r="C82" s="14">
        <v>27810541</v>
      </c>
      <c r="D82" s="14">
        <v>0</v>
      </c>
      <c r="E82" s="14">
        <v>0</v>
      </c>
      <c r="F82" s="14">
        <f t="shared" ref="F82:F88" si="4">+C82+D82+E82</f>
        <v>27810541</v>
      </c>
      <c r="G82" s="14"/>
      <c r="H82" s="14">
        <f t="shared" ref="H82:H88" si="5">+F82-G82</f>
        <v>27810541</v>
      </c>
    </row>
    <row r="83" spans="2:8" ht="14.4">
      <c r="B83" s="16" t="s">
        <v>63</v>
      </c>
      <c r="C83" s="17">
        <v>156879447</v>
      </c>
      <c r="D83" s="17">
        <v>0</v>
      </c>
      <c r="E83" s="17">
        <v>0</v>
      </c>
      <c r="F83" s="17">
        <f t="shared" si="4"/>
        <v>156879447</v>
      </c>
      <c r="G83" s="17"/>
      <c r="H83" s="17">
        <f t="shared" si="5"/>
        <v>156879447</v>
      </c>
    </row>
    <row r="84" spans="2:8" ht="14.4">
      <c r="B84" s="16" t="s">
        <v>65</v>
      </c>
      <c r="C84" s="17">
        <v>24952739</v>
      </c>
      <c r="D84" s="17">
        <v>0</v>
      </c>
      <c r="E84" s="17">
        <v>0</v>
      </c>
      <c r="F84" s="17">
        <f t="shared" si="4"/>
        <v>24952739</v>
      </c>
      <c r="G84" s="17"/>
      <c r="H84" s="17">
        <f t="shared" si="5"/>
        <v>24952739</v>
      </c>
    </row>
    <row r="85" spans="2:8" ht="14.4">
      <c r="B85" s="16" t="s">
        <v>67</v>
      </c>
      <c r="C85" s="17">
        <v>14102779</v>
      </c>
      <c r="D85" s="17">
        <v>0</v>
      </c>
      <c r="E85" s="17">
        <v>0</v>
      </c>
      <c r="F85" s="17">
        <f t="shared" si="4"/>
        <v>14102779</v>
      </c>
      <c r="G85" s="17"/>
      <c r="H85" s="17">
        <f t="shared" si="5"/>
        <v>14102779</v>
      </c>
    </row>
    <row r="86" spans="2:8" ht="14.4">
      <c r="B86" s="19" t="s">
        <v>69</v>
      </c>
      <c r="C86" s="20">
        <v>4040998</v>
      </c>
      <c r="D86" s="20">
        <v>0</v>
      </c>
      <c r="E86" s="20">
        <v>0</v>
      </c>
      <c r="F86" s="20">
        <f t="shared" si="4"/>
        <v>4040998</v>
      </c>
      <c r="G86" s="20"/>
      <c r="H86" s="20">
        <f t="shared" si="5"/>
        <v>4040998</v>
      </c>
    </row>
    <row r="87" spans="2:8" ht="14.4">
      <c r="B87" s="10" t="s">
        <v>77</v>
      </c>
      <c r="C87" s="11">
        <f>+C82 +C83 +C84 +C85</f>
        <v>223745506</v>
      </c>
      <c r="D87" s="11">
        <f>+D82 +D83 +D84 +D85</f>
        <v>0</v>
      </c>
      <c r="E87" s="11">
        <f>+E82 +E83 +E84 +E85</f>
        <v>0</v>
      </c>
      <c r="F87" s="11">
        <f t="shared" si="4"/>
        <v>223745506</v>
      </c>
      <c r="G87" s="24">
        <f>+G82 +G83 +G84 +G85</f>
        <v>0</v>
      </c>
      <c r="H87" s="11">
        <f t="shared" si="5"/>
        <v>223745506</v>
      </c>
    </row>
    <row r="88" spans="2:8" ht="14.4">
      <c r="B88" s="22" t="s">
        <v>79</v>
      </c>
      <c r="C88" s="23">
        <f>+C80 +C87</f>
        <v>382392833</v>
      </c>
      <c r="D88" s="23">
        <f>+D80 +D87</f>
        <v>0</v>
      </c>
      <c r="E88" s="23">
        <f>+E80 +E87</f>
        <v>0</v>
      </c>
      <c r="F88" s="23">
        <f t="shared" si="4"/>
        <v>382392833</v>
      </c>
      <c r="G88" s="24">
        <f>+G80 +G87</f>
        <v>0</v>
      </c>
      <c r="H88" s="23">
        <f t="shared" si="5"/>
        <v>382392833</v>
      </c>
    </row>
  </sheetData>
  <sheetProtection algorithmName="SHA-512" hashValue="cXIuhUnqWT3YZklSn1UsMRh09cKb2EWbeSTDCz5NqjHPGAEQkd7KFVCWxhli12jQCKK1kmVHxzypWmoYI3/3qQ==" saltValue="VG00z6CEQf195YmMARtWsQ==" spinCount="100000" sheet="1" formatCells="0" formatColumns="0" formatRows="0" insertColumns="0" insertRows="0" insertHyperlinks="0" deleteColumns="0" deleteRows="0" sort="0" autoFilter="0" pivotTables="0"/>
  <mergeCells count="2">
    <mergeCell ref="B3:H3"/>
    <mergeCell ref="B5:H5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3"/>
  <sheetViews>
    <sheetView showGridLines="0" workbookViewId="0">
      <selection activeCell="F2" sqref="F2"/>
    </sheetView>
  </sheetViews>
  <sheetFormatPr defaultRowHeight="13.2"/>
  <cols>
    <col min="1" max="1" width="2.88671875" customWidth="1"/>
    <col min="2" max="2" width="44.33203125" customWidth="1"/>
    <col min="3" max="6" width="20.77734375" customWidth="1"/>
  </cols>
  <sheetData>
    <row r="1" spans="2:6" ht="14.4">
      <c r="B1" s="1"/>
      <c r="C1" s="1"/>
      <c r="D1" s="1"/>
      <c r="E1" s="1"/>
      <c r="F1" s="1"/>
    </row>
    <row r="2" spans="2:6" ht="22.8">
      <c r="B2" s="4"/>
      <c r="C2" s="4"/>
      <c r="D2" s="1"/>
      <c r="E2" s="3"/>
      <c r="F2" s="3" t="s">
        <v>110</v>
      </c>
    </row>
    <row r="3" spans="2:6" ht="22.8">
      <c r="B3" s="42" t="s">
        <v>109</v>
      </c>
      <c r="C3" s="42"/>
      <c r="D3" s="42"/>
      <c r="E3" s="42"/>
      <c r="F3" s="42"/>
    </row>
    <row r="4" spans="2:6" ht="14.4">
      <c r="B4" s="5"/>
      <c r="C4" s="5"/>
      <c r="D4" s="5"/>
      <c r="E4" s="1"/>
      <c r="F4" s="1"/>
    </row>
    <row r="5" spans="2:6" ht="22.8">
      <c r="B5" s="43" t="s">
        <v>108</v>
      </c>
      <c r="C5" s="43"/>
      <c r="D5" s="43"/>
      <c r="E5" s="43"/>
      <c r="F5" s="43"/>
    </row>
    <row r="6" spans="2:6" ht="15">
      <c r="B6" s="6"/>
      <c r="C6" s="6"/>
      <c r="D6" s="1"/>
      <c r="E6" s="1"/>
      <c r="F6" s="6" t="s">
        <v>107</v>
      </c>
    </row>
    <row r="7" spans="2:6" ht="14.4">
      <c r="B7" s="40" t="s">
        <v>93</v>
      </c>
      <c r="C7" s="41" t="s">
        <v>106</v>
      </c>
      <c r="D7" s="40" t="s">
        <v>105</v>
      </c>
      <c r="E7" s="40" t="s">
        <v>104</v>
      </c>
      <c r="F7" s="40" t="s">
        <v>103</v>
      </c>
    </row>
    <row r="8" spans="2:6" ht="14.4">
      <c r="B8" s="9" t="s">
        <v>86</v>
      </c>
      <c r="C8" s="31"/>
      <c r="D8" s="31"/>
      <c r="E8" s="31"/>
      <c r="F8" s="31"/>
    </row>
    <row r="9" spans="2:6" ht="14.4">
      <c r="B9" s="33" t="s">
        <v>9</v>
      </c>
      <c r="C9" s="32">
        <f>+C10+C11+C12+C13+C14+C15+C16+C17+C18+C19+C20+C21+C22+C23+C24</f>
        <v>20178519</v>
      </c>
      <c r="D9" s="32">
        <f t="shared" ref="D9:D51" si="0">+C9</f>
        <v>20178519</v>
      </c>
      <c r="E9" s="32">
        <f>+E10+E11+E12+E13+E14+E15+E16+E17+E18+E19+E20+E21+E22+E23+E24</f>
        <v>0</v>
      </c>
      <c r="F9" s="32">
        <f t="shared" ref="F9:F51" si="1">D9-E9</f>
        <v>20178519</v>
      </c>
    </row>
    <row r="10" spans="2:6" ht="14.4">
      <c r="B10" s="39" t="s">
        <v>11</v>
      </c>
      <c r="C10" s="38">
        <v>13675142</v>
      </c>
      <c r="D10" s="38">
        <f t="shared" si="0"/>
        <v>13675142</v>
      </c>
      <c r="E10" s="38"/>
      <c r="F10" s="38">
        <f t="shared" si="1"/>
        <v>13675142</v>
      </c>
    </row>
    <row r="11" spans="2:6" ht="14.4">
      <c r="B11" s="37" t="s">
        <v>13</v>
      </c>
      <c r="C11" s="36"/>
      <c r="D11" s="36">
        <f t="shared" si="0"/>
        <v>0</v>
      </c>
      <c r="E11" s="36"/>
      <c r="F11" s="36">
        <f t="shared" si="1"/>
        <v>0</v>
      </c>
    </row>
    <row r="12" spans="2:6" ht="14.4">
      <c r="B12" s="37" t="s">
        <v>15</v>
      </c>
      <c r="C12" s="36"/>
      <c r="D12" s="36">
        <f t="shared" si="0"/>
        <v>0</v>
      </c>
      <c r="E12" s="36"/>
      <c r="F12" s="36">
        <f t="shared" si="1"/>
        <v>0</v>
      </c>
    </row>
    <row r="13" spans="2:6" ht="14.4">
      <c r="B13" s="37" t="s">
        <v>17</v>
      </c>
      <c r="C13" s="36"/>
      <c r="D13" s="36">
        <f t="shared" si="0"/>
        <v>0</v>
      </c>
      <c r="E13" s="36"/>
      <c r="F13" s="36">
        <f t="shared" si="1"/>
        <v>0</v>
      </c>
    </row>
    <row r="14" spans="2:6" ht="14.4">
      <c r="B14" s="37" t="s">
        <v>19</v>
      </c>
      <c r="C14" s="36">
        <v>6503377</v>
      </c>
      <c r="D14" s="36">
        <f t="shared" si="0"/>
        <v>6503377</v>
      </c>
      <c r="E14" s="36"/>
      <c r="F14" s="36">
        <f t="shared" si="1"/>
        <v>6503377</v>
      </c>
    </row>
    <row r="15" spans="2:6" ht="14.4">
      <c r="B15" s="37" t="s">
        <v>21</v>
      </c>
      <c r="C15" s="36"/>
      <c r="D15" s="36">
        <f t="shared" si="0"/>
        <v>0</v>
      </c>
      <c r="E15" s="36"/>
      <c r="F15" s="36">
        <f t="shared" si="1"/>
        <v>0</v>
      </c>
    </row>
    <row r="16" spans="2:6" ht="14.4">
      <c r="B16" s="37" t="s">
        <v>23</v>
      </c>
      <c r="C16" s="36"/>
      <c r="D16" s="36">
        <f t="shared" si="0"/>
        <v>0</v>
      </c>
      <c r="E16" s="36"/>
      <c r="F16" s="36">
        <f t="shared" si="1"/>
        <v>0</v>
      </c>
    </row>
    <row r="17" spans="2:6" ht="14.4">
      <c r="B17" s="37" t="s">
        <v>25</v>
      </c>
      <c r="C17" s="36"/>
      <c r="D17" s="36">
        <f t="shared" si="0"/>
        <v>0</v>
      </c>
      <c r="E17" s="36"/>
      <c r="F17" s="36">
        <f t="shared" si="1"/>
        <v>0</v>
      </c>
    </row>
    <row r="18" spans="2:6" ht="14.4">
      <c r="B18" s="37" t="s">
        <v>27</v>
      </c>
      <c r="C18" s="36"/>
      <c r="D18" s="36">
        <f t="shared" si="0"/>
        <v>0</v>
      </c>
      <c r="E18" s="36"/>
      <c r="F18" s="36">
        <f t="shared" si="1"/>
        <v>0</v>
      </c>
    </row>
    <row r="19" spans="2:6" ht="14.4">
      <c r="B19" s="37" t="s">
        <v>29</v>
      </c>
      <c r="C19" s="36"/>
      <c r="D19" s="36">
        <f t="shared" si="0"/>
        <v>0</v>
      </c>
      <c r="E19" s="36"/>
      <c r="F19" s="36">
        <f t="shared" si="1"/>
        <v>0</v>
      </c>
    </row>
    <row r="20" spans="2:6" ht="14.4">
      <c r="B20" s="37" t="s">
        <v>85</v>
      </c>
      <c r="C20" s="36"/>
      <c r="D20" s="36">
        <f t="shared" si="0"/>
        <v>0</v>
      </c>
      <c r="E20" s="36"/>
      <c r="F20" s="36">
        <f t="shared" si="1"/>
        <v>0</v>
      </c>
    </row>
    <row r="21" spans="2:6" ht="14.4">
      <c r="B21" s="37" t="s">
        <v>102</v>
      </c>
      <c r="C21" s="36"/>
      <c r="D21" s="36">
        <f t="shared" si="0"/>
        <v>0</v>
      </c>
      <c r="E21" s="36"/>
      <c r="F21" s="36">
        <f t="shared" si="1"/>
        <v>0</v>
      </c>
    </row>
    <row r="22" spans="2:6" ht="14.4">
      <c r="B22" s="37" t="s">
        <v>31</v>
      </c>
      <c r="C22" s="36"/>
      <c r="D22" s="36">
        <f t="shared" si="0"/>
        <v>0</v>
      </c>
      <c r="E22" s="36"/>
      <c r="F22" s="36">
        <f t="shared" si="1"/>
        <v>0</v>
      </c>
    </row>
    <row r="23" spans="2:6" ht="14.4">
      <c r="B23" s="37" t="s">
        <v>33</v>
      </c>
      <c r="C23" s="36"/>
      <c r="D23" s="36">
        <f t="shared" si="0"/>
        <v>0</v>
      </c>
      <c r="E23" s="36"/>
      <c r="F23" s="36">
        <f t="shared" si="1"/>
        <v>0</v>
      </c>
    </row>
    <row r="24" spans="2:6" ht="14.4">
      <c r="B24" s="37" t="s">
        <v>35</v>
      </c>
      <c r="C24" s="36"/>
      <c r="D24" s="36">
        <f t="shared" si="0"/>
        <v>0</v>
      </c>
      <c r="E24" s="36"/>
      <c r="F24" s="36">
        <f t="shared" si="1"/>
        <v>0</v>
      </c>
    </row>
    <row r="25" spans="2:6" ht="14.4">
      <c r="B25" s="33" t="s">
        <v>40</v>
      </c>
      <c r="C25" s="32">
        <f>+C26 +C31</f>
        <v>388096583</v>
      </c>
      <c r="D25" s="32">
        <f t="shared" si="0"/>
        <v>388096583</v>
      </c>
      <c r="E25" s="32">
        <f>+E26 +E31</f>
        <v>0</v>
      </c>
      <c r="F25" s="32">
        <f t="shared" si="1"/>
        <v>388096583</v>
      </c>
    </row>
    <row r="26" spans="2:6" ht="14.4">
      <c r="B26" s="33" t="s">
        <v>42</v>
      </c>
      <c r="C26" s="32">
        <f>+C27+C28+C29+C30</f>
        <v>344515587</v>
      </c>
      <c r="D26" s="32">
        <f t="shared" si="0"/>
        <v>344515587</v>
      </c>
      <c r="E26" s="32">
        <f>+E27+E28+E29+E30</f>
        <v>0</v>
      </c>
      <c r="F26" s="32">
        <f t="shared" si="1"/>
        <v>344515587</v>
      </c>
    </row>
    <row r="27" spans="2:6" ht="14.4">
      <c r="B27" s="39" t="s">
        <v>44</v>
      </c>
      <c r="C27" s="38">
        <v>25313245</v>
      </c>
      <c r="D27" s="38">
        <f t="shared" si="0"/>
        <v>25313245</v>
      </c>
      <c r="E27" s="38"/>
      <c r="F27" s="38">
        <f t="shared" si="1"/>
        <v>25313245</v>
      </c>
    </row>
    <row r="28" spans="2:6" ht="14.4">
      <c r="B28" s="37" t="s">
        <v>46</v>
      </c>
      <c r="C28" s="36">
        <v>319202342</v>
      </c>
      <c r="D28" s="36">
        <f t="shared" si="0"/>
        <v>319202342</v>
      </c>
      <c r="E28" s="36"/>
      <c r="F28" s="36">
        <f t="shared" si="1"/>
        <v>319202342</v>
      </c>
    </row>
    <row r="29" spans="2:6" ht="14.4">
      <c r="B29" s="37" t="s">
        <v>48</v>
      </c>
      <c r="C29" s="36"/>
      <c r="D29" s="36">
        <f t="shared" si="0"/>
        <v>0</v>
      </c>
      <c r="E29" s="36"/>
      <c r="F29" s="36">
        <f t="shared" si="1"/>
        <v>0</v>
      </c>
    </row>
    <row r="30" spans="2:6" ht="14.4">
      <c r="B30" s="35" t="s">
        <v>50</v>
      </c>
      <c r="C30" s="34"/>
      <c r="D30" s="34">
        <f t="shared" si="0"/>
        <v>0</v>
      </c>
      <c r="E30" s="34"/>
      <c r="F30" s="34">
        <f t="shared" si="1"/>
        <v>0</v>
      </c>
    </row>
    <row r="31" spans="2:6" ht="14.4">
      <c r="B31" s="33" t="s">
        <v>52</v>
      </c>
      <c r="C31" s="32">
        <f>+C32+C33+C34+C35+C36+C37+C38+C39+C40+C41+C42+C43+C44+C45+C46+C47+C48+C49+C50</f>
        <v>43580996</v>
      </c>
      <c r="D31" s="32">
        <f t="shared" si="0"/>
        <v>43580996</v>
      </c>
      <c r="E31" s="32">
        <f>+E32+E33+E34+E35+E36+E37+E38+E39+E40+E41+E42+E43+E44+E45+E46+E47+E48+E49+E50</f>
        <v>0</v>
      </c>
      <c r="F31" s="32">
        <f t="shared" si="1"/>
        <v>43580996</v>
      </c>
    </row>
    <row r="32" spans="2:6" ht="14.4">
      <c r="B32" s="39" t="s">
        <v>44</v>
      </c>
      <c r="C32" s="38"/>
      <c r="D32" s="38">
        <f t="shared" si="0"/>
        <v>0</v>
      </c>
      <c r="E32" s="38"/>
      <c r="F32" s="38">
        <f t="shared" si="1"/>
        <v>0</v>
      </c>
    </row>
    <row r="33" spans="2:6" ht="14.4">
      <c r="B33" s="37" t="s">
        <v>46</v>
      </c>
      <c r="C33" s="36"/>
      <c r="D33" s="36">
        <f t="shared" si="0"/>
        <v>0</v>
      </c>
      <c r="E33" s="36"/>
      <c r="F33" s="36">
        <f t="shared" si="1"/>
        <v>0</v>
      </c>
    </row>
    <row r="34" spans="2:6" ht="14.4">
      <c r="B34" s="37" t="s">
        <v>56</v>
      </c>
      <c r="C34" s="36">
        <v>802722</v>
      </c>
      <c r="D34" s="36">
        <f t="shared" si="0"/>
        <v>802722</v>
      </c>
      <c r="E34" s="36"/>
      <c r="F34" s="36">
        <f t="shared" si="1"/>
        <v>802722</v>
      </c>
    </row>
    <row r="35" spans="2:6" ht="14.4">
      <c r="B35" s="37" t="s">
        <v>58</v>
      </c>
      <c r="C35" s="36"/>
      <c r="D35" s="36">
        <f t="shared" si="0"/>
        <v>0</v>
      </c>
      <c r="E35" s="36"/>
      <c r="F35" s="36">
        <f t="shared" si="1"/>
        <v>0</v>
      </c>
    </row>
    <row r="36" spans="2:6" ht="14.4">
      <c r="B36" s="37" t="s">
        <v>60</v>
      </c>
      <c r="C36" s="36">
        <v>1</v>
      </c>
      <c r="D36" s="36">
        <f t="shared" si="0"/>
        <v>1</v>
      </c>
      <c r="E36" s="36"/>
      <c r="F36" s="36">
        <f t="shared" si="1"/>
        <v>1</v>
      </c>
    </row>
    <row r="37" spans="2:6" ht="14.4">
      <c r="B37" s="37" t="s">
        <v>62</v>
      </c>
      <c r="C37" s="36">
        <v>6548683</v>
      </c>
      <c r="D37" s="36">
        <f t="shared" si="0"/>
        <v>6548683</v>
      </c>
      <c r="E37" s="36"/>
      <c r="F37" s="36">
        <f t="shared" si="1"/>
        <v>6548683</v>
      </c>
    </row>
    <row r="38" spans="2:6" ht="14.4">
      <c r="B38" s="37" t="s">
        <v>64</v>
      </c>
      <c r="C38" s="36"/>
      <c r="D38" s="36">
        <f t="shared" si="0"/>
        <v>0</v>
      </c>
      <c r="E38" s="36"/>
      <c r="F38" s="36">
        <f t="shared" si="1"/>
        <v>0</v>
      </c>
    </row>
    <row r="39" spans="2:6" ht="14.4">
      <c r="B39" s="37" t="s">
        <v>66</v>
      </c>
      <c r="C39" s="36"/>
      <c r="D39" s="36">
        <f t="shared" si="0"/>
        <v>0</v>
      </c>
      <c r="E39" s="36"/>
      <c r="F39" s="36">
        <f t="shared" si="1"/>
        <v>0</v>
      </c>
    </row>
    <row r="40" spans="2:6" ht="14.4">
      <c r="B40" s="37" t="s">
        <v>68</v>
      </c>
      <c r="C40" s="36"/>
      <c r="D40" s="36">
        <f t="shared" si="0"/>
        <v>0</v>
      </c>
      <c r="E40" s="36"/>
      <c r="F40" s="36">
        <f t="shared" si="1"/>
        <v>0</v>
      </c>
    </row>
    <row r="41" spans="2:6" ht="14.4">
      <c r="B41" s="37" t="s">
        <v>70</v>
      </c>
      <c r="C41" s="36">
        <v>983333</v>
      </c>
      <c r="D41" s="36">
        <f t="shared" si="0"/>
        <v>983333</v>
      </c>
      <c r="E41" s="36"/>
      <c r="F41" s="36">
        <f t="shared" si="1"/>
        <v>983333</v>
      </c>
    </row>
    <row r="42" spans="2:6" ht="14.4">
      <c r="B42" s="37" t="s">
        <v>71</v>
      </c>
      <c r="C42" s="36"/>
      <c r="D42" s="36">
        <f t="shared" si="0"/>
        <v>0</v>
      </c>
      <c r="E42" s="36"/>
      <c r="F42" s="36">
        <f t="shared" si="1"/>
        <v>0</v>
      </c>
    </row>
    <row r="43" spans="2:6" ht="14.4">
      <c r="B43" s="37" t="s">
        <v>50</v>
      </c>
      <c r="C43" s="36">
        <v>10000</v>
      </c>
      <c r="D43" s="36">
        <f t="shared" si="0"/>
        <v>10000</v>
      </c>
      <c r="E43" s="36"/>
      <c r="F43" s="36">
        <f t="shared" si="1"/>
        <v>10000</v>
      </c>
    </row>
    <row r="44" spans="2:6" ht="14.4">
      <c r="B44" s="37" t="s">
        <v>72</v>
      </c>
      <c r="C44" s="36"/>
      <c r="D44" s="36">
        <f t="shared" si="0"/>
        <v>0</v>
      </c>
      <c r="E44" s="36"/>
      <c r="F44" s="36">
        <f t="shared" si="1"/>
        <v>0</v>
      </c>
    </row>
    <row r="45" spans="2:6" ht="14.4">
      <c r="B45" s="37" t="s">
        <v>84</v>
      </c>
      <c r="C45" s="36"/>
      <c r="D45" s="36">
        <f t="shared" si="0"/>
        <v>0</v>
      </c>
      <c r="E45" s="36"/>
      <c r="F45" s="36">
        <f t="shared" si="1"/>
        <v>0</v>
      </c>
    </row>
    <row r="46" spans="2:6" ht="14.4">
      <c r="B46" s="37" t="s">
        <v>101</v>
      </c>
      <c r="C46" s="36"/>
      <c r="D46" s="36">
        <f t="shared" si="0"/>
        <v>0</v>
      </c>
      <c r="E46" s="36"/>
      <c r="F46" s="36">
        <f t="shared" si="1"/>
        <v>0</v>
      </c>
    </row>
    <row r="47" spans="2:6" ht="14.4">
      <c r="B47" s="37" t="s">
        <v>73</v>
      </c>
      <c r="C47" s="36"/>
      <c r="D47" s="36">
        <f t="shared" si="0"/>
        <v>0</v>
      </c>
      <c r="E47" s="36"/>
      <c r="F47" s="36">
        <f t="shared" si="1"/>
        <v>0</v>
      </c>
    </row>
    <row r="48" spans="2:6" ht="14.4">
      <c r="B48" s="37" t="s">
        <v>74</v>
      </c>
      <c r="C48" s="36"/>
      <c r="D48" s="36">
        <f t="shared" si="0"/>
        <v>0</v>
      </c>
      <c r="E48" s="36"/>
      <c r="F48" s="36">
        <f t="shared" si="1"/>
        <v>0</v>
      </c>
    </row>
    <row r="49" spans="2:6" ht="14.4">
      <c r="B49" s="37" t="s">
        <v>75</v>
      </c>
      <c r="C49" s="36">
        <v>283518</v>
      </c>
      <c r="D49" s="36">
        <f t="shared" si="0"/>
        <v>283518</v>
      </c>
      <c r="E49" s="36"/>
      <c r="F49" s="36">
        <f t="shared" si="1"/>
        <v>283518</v>
      </c>
    </row>
    <row r="50" spans="2:6" ht="14.4">
      <c r="B50" s="37" t="s">
        <v>76</v>
      </c>
      <c r="C50" s="36">
        <v>34952739</v>
      </c>
      <c r="D50" s="36">
        <f t="shared" si="0"/>
        <v>34952739</v>
      </c>
      <c r="E50" s="36"/>
      <c r="F50" s="36">
        <f t="shared" si="1"/>
        <v>34952739</v>
      </c>
    </row>
    <row r="51" spans="2:6" ht="14.4">
      <c r="B51" s="33" t="s">
        <v>78</v>
      </c>
      <c r="C51" s="32">
        <f>+C9 +C25</f>
        <v>408275102</v>
      </c>
      <c r="D51" s="32">
        <f t="shared" si="0"/>
        <v>408275102</v>
      </c>
      <c r="E51" s="32">
        <f>+E9 +E25</f>
        <v>0</v>
      </c>
      <c r="F51" s="32">
        <f t="shared" si="1"/>
        <v>408275102</v>
      </c>
    </row>
    <row r="52" spans="2:6" ht="14.4">
      <c r="B52" s="9" t="s">
        <v>83</v>
      </c>
      <c r="C52" s="31"/>
      <c r="D52" s="31"/>
      <c r="E52" s="31"/>
      <c r="F52" s="31"/>
    </row>
    <row r="53" spans="2:6" ht="14.4">
      <c r="B53" s="33" t="s">
        <v>10</v>
      </c>
      <c r="C53" s="32">
        <f>+C54+C55+C56+C57+C58+C59+C60+C61+C62+C63+C64+C65+C66+C67+C68+C69+C70+C71+C72+C73</f>
        <v>25155327</v>
      </c>
      <c r="D53" s="32">
        <f t="shared" ref="D53:D85" si="2">+C53</f>
        <v>25155327</v>
      </c>
      <c r="E53" s="32">
        <f>+E54+E55+E56+E57+E58+E59+E60+E61+E62+E63+E64+E65+E66+E67+E68+E69+E70+E71+E72+E73</f>
        <v>0</v>
      </c>
      <c r="F53" s="32">
        <f t="shared" ref="F53:F85" si="3">D53-E53</f>
        <v>25155327</v>
      </c>
    </row>
    <row r="54" spans="2:6" ht="14.4">
      <c r="B54" s="39" t="s">
        <v>12</v>
      </c>
      <c r="C54" s="38"/>
      <c r="D54" s="38">
        <f t="shared" si="2"/>
        <v>0</v>
      </c>
      <c r="E54" s="38"/>
      <c r="F54" s="38">
        <f t="shared" si="3"/>
        <v>0</v>
      </c>
    </row>
    <row r="55" spans="2:6" ht="14.4">
      <c r="B55" s="37" t="s">
        <v>14</v>
      </c>
      <c r="C55" s="36">
        <v>7696565</v>
      </c>
      <c r="D55" s="36">
        <f t="shared" si="2"/>
        <v>7696565</v>
      </c>
      <c r="E55" s="36"/>
      <c r="F55" s="36">
        <f t="shared" si="3"/>
        <v>7696565</v>
      </c>
    </row>
    <row r="56" spans="2:6" ht="14.4">
      <c r="B56" s="37" t="s">
        <v>16</v>
      </c>
      <c r="C56" s="36"/>
      <c r="D56" s="36">
        <f t="shared" si="2"/>
        <v>0</v>
      </c>
      <c r="E56" s="36"/>
      <c r="F56" s="36">
        <f t="shared" si="3"/>
        <v>0</v>
      </c>
    </row>
    <row r="57" spans="2:6" ht="14.4">
      <c r="B57" s="37" t="s">
        <v>18</v>
      </c>
      <c r="C57" s="36">
        <v>9438000</v>
      </c>
      <c r="D57" s="36">
        <f t="shared" si="2"/>
        <v>9438000</v>
      </c>
      <c r="E57" s="36"/>
      <c r="F57" s="36">
        <f t="shared" si="3"/>
        <v>9438000</v>
      </c>
    </row>
    <row r="58" spans="2:6" ht="14.4">
      <c r="B58" s="37" t="s">
        <v>20</v>
      </c>
      <c r="C58" s="36"/>
      <c r="D58" s="36">
        <f t="shared" si="2"/>
        <v>0</v>
      </c>
      <c r="E58" s="36"/>
      <c r="F58" s="36">
        <f t="shared" si="3"/>
        <v>0</v>
      </c>
    </row>
    <row r="59" spans="2:6" ht="14.4">
      <c r="B59" s="37" t="s">
        <v>22</v>
      </c>
      <c r="C59" s="36"/>
      <c r="D59" s="36">
        <f t="shared" si="2"/>
        <v>0</v>
      </c>
      <c r="E59" s="36"/>
      <c r="F59" s="36">
        <f t="shared" si="3"/>
        <v>0</v>
      </c>
    </row>
    <row r="60" spans="2:6" ht="14.4">
      <c r="B60" s="37" t="s">
        <v>24</v>
      </c>
      <c r="C60" s="36"/>
      <c r="D60" s="36">
        <f t="shared" si="2"/>
        <v>0</v>
      </c>
      <c r="E60" s="36"/>
      <c r="F60" s="36">
        <f t="shared" si="3"/>
        <v>0</v>
      </c>
    </row>
    <row r="61" spans="2:6" ht="14.4">
      <c r="B61" s="37" t="s">
        <v>82</v>
      </c>
      <c r="C61" s="36"/>
      <c r="D61" s="36">
        <f t="shared" si="2"/>
        <v>0</v>
      </c>
      <c r="E61" s="36"/>
      <c r="F61" s="36">
        <f t="shared" si="3"/>
        <v>0</v>
      </c>
    </row>
    <row r="62" spans="2:6" ht="14.4">
      <c r="B62" s="37" t="s">
        <v>100</v>
      </c>
      <c r="C62" s="36"/>
      <c r="D62" s="36">
        <f t="shared" si="2"/>
        <v>0</v>
      </c>
      <c r="E62" s="36"/>
      <c r="F62" s="36">
        <f t="shared" si="3"/>
        <v>0</v>
      </c>
    </row>
    <row r="63" spans="2:6" ht="14.4">
      <c r="B63" s="37" t="s">
        <v>26</v>
      </c>
      <c r="C63" s="36"/>
      <c r="D63" s="36">
        <f t="shared" si="2"/>
        <v>0</v>
      </c>
      <c r="E63" s="36"/>
      <c r="F63" s="36">
        <f t="shared" si="3"/>
        <v>0</v>
      </c>
    </row>
    <row r="64" spans="2:6" ht="14.4">
      <c r="B64" s="37" t="s">
        <v>28</v>
      </c>
      <c r="C64" s="36"/>
      <c r="D64" s="36">
        <f t="shared" si="2"/>
        <v>0</v>
      </c>
      <c r="E64" s="36"/>
      <c r="F64" s="36">
        <f t="shared" si="3"/>
        <v>0</v>
      </c>
    </row>
    <row r="65" spans="2:6" ht="14.4">
      <c r="B65" s="37" t="s">
        <v>30</v>
      </c>
      <c r="C65" s="36"/>
      <c r="D65" s="36">
        <f t="shared" si="2"/>
        <v>0</v>
      </c>
      <c r="E65" s="36"/>
      <c r="F65" s="36">
        <f t="shared" si="3"/>
        <v>0</v>
      </c>
    </row>
    <row r="66" spans="2:6" ht="14.4">
      <c r="B66" s="37" t="s">
        <v>32</v>
      </c>
      <c r="C66" s="36">
        <v>617216</v>
      </c>
      <c r="D66" s="36">
        <f t="shared" si="2"/>
        <v>617216</v>
      </c>
      <c r="E66" s="36"/>
      <c r="F66" s="36">
        <f t="shared" si="3"/>
        <v>617216</v>
      </c>
    </row>
    <row r="67" spans="2:6" ht="14.4">
      <c r="B67" s="37" t="s">
        <v>34</v>
      </c>
      <c r="C67" s="36"/>
      <c r="D67" s="36">
        <f t="shared" si="2"/>
        <v>0</v>
      </c>
      <c r="E67" s="36"/>
      <c r="F67" s="36">
        <f t="shared" si="3"/>
        <v>0</v>
      </c>
    </row>
    <row r="68" spans="2:6" ht="14.4">
      <c r="B68" s="37" t="s">
        <v>36</v>
      </c>
      <c r="C68" s="36"/>
      <c r="D68" s="36">
        <f t="shared" si="2"/>
        <v>0</v>
      </c>
      <c r="E68" s="36"/>
      <c r="F68" s="36">
        <f t="shared" si="3"/>
        <v>0</v>
      </c>
    </row>
    <row r="69" spans="2:6" ht="14.4">
      <c r="B69" s="37" t="s">
        <v>81</v>
      </c>
      <c r="C69" s="36"/>
      <c r="D69" s="36">
        <f t="shared" si="2"/>
        <v>0</v>
      </c>
      <c r="E69" s="36"/>
      <c r="F69" s="36">
        <f t="shared" si="3"/>
        <v>0</v>
      </c>
    </row>
    <row r="70" spans="2:6" ht="14.4">
      <c r="B70" s="37" t="s">
        <v>99</v>
      </c>
      <c r="C70" s="36"/>
      <c r="D70" s="36">
        <f t="shared" si="2"/>
        <v>0</v>
      </c>
      <c r="E70" s="36"/>
      <c r="F70" s="36">
        <f t="shared" si="3"/>
        <v>0</v>
      </c>
    </row>
    <row r="71" spans="2:6" ht="14.4">
      <c r="B71" s="37" t="s">
        <v>37</v>
      </c>
      <c r="C71" s="36"/>
      <c r="D71" s="36">
        <f t="shared" si="2"/>
        <v>0</v>
      </c>
      <c r="E71" s="36"/>
      <c r="F71" s="36">
        <f t="shared" si="3"/>
        <v>0</v>
      </c>
    </row>
    <row r="72" spans="2:6" ht="14.4">
      <c r="B72" s="37" t="s">
        <v>38</v>
      </c>
      <c r="C72" s="36">
        <v>7403546</v>
      </c>
      <c r="D72" s="36">
        <f t="shared" si="2"/>
        <v>7403546</v>
      </c>
      <c r="E72" s="36"/>
      <c r="F72" s="36">
        <f t="shared" si="3"/>
        <v>7403546</v>
      </c>
    </row>
    <row r="73" spans="2:6" ht="14.4">
      <c r="B73" s="37" t="s">
        <v>39</v>
      </c>
      <c r="C73" s="36"/>
      <c r="D73" s="36">
        <f t="shared" si="2"/>
        <v>0</v>
      </c>
      <c r="E73" s="36"/>
      <c r="F73" s="36">
        <f t="shared" si="3"/>
        <v>0</v>
      </c>
    </row>
    <row r="74" spans="2:6" ht="14.4">
      <c r="B74" s="33" t="s">
        <v>41</v>
      </c>
      <c r="C74" s="32">
        <f>+C75+C76+C77+C78+C79+C80+C81+C82+C83+C84</f>
        <v>133492000</v>
      </c>
      <c r="D74" s="32">
        <f t="shared" si="2"/>
        <v>133492000</v>
      </c>
      <c r="E74" s="32">
        <f>+E75+E76+E77+E78+E79+E80+E81+E82+E83+E84</f>
        <v>0</v>
      </c>
      <c r="F74" s="32">
        <f t="shared" si="3"/>
        <v>133492000</v>
      </c>
    </row>
    <row r="75" spans="2:6" ht="14.4">
      <c r="B75" s="39" t="s">
        <v>43</v>
      </c>
      <c r="C75" s="38">
        <v>133492000</v>
      </c>
      <c r="D75" s="38">
        <f t="shared" si="2"/>
        <v>133492000</v>
      </c>
      <c r="E75" s="38"/>
      <c r="F75" s="38">
        <f t="shared" si="3"/>
        <v>133492000</v>
      </c>
    </row>
    <row r="76" spans="2:6" ht="14.4">
      <c r="B76" s="37" t="s">
        <v>45</v>
      </c>
      <c r="C76" s="36"/>
      <c r="D76" s="36">
        <f t="shared" si="2"/>
        <v>0</v>
      </c>
      <c r="E76" s="36"/>
      <c r="F76" s="36">
        <f t="shared" si="3"/>
        <v>0</v>
      </c>
    </row>
    <row r="77" spans="2:6" ht="14.4">
      <c r="B77" s="37" t="s">
        <v>47</v>
      </c>
      <c r="C77" s="36"/>
      <c r="D77" s="36">
        <f t="shared" si="2"/>
        <v>0</v>
      </c>
      <c r="E77" s="36"/>
      <c r="F77" s="36">
        <f t="shared" si="3"/>
        <v>0</v>
      </c>
    </row>
    <row r="78" spans="2:6" ht="14.4">
      <c r="B78" s="37" t="s">
        <v>49</v>
      </c>
      <c r="C78" s="36"/>
      <c r="D78" s="36">
        <f t="shared" si="2"/>
        <v>0</v>
      </c>
      <c r="E78" s="36"/>
      <c r="F78" s="36">
        <f t="shared" si="3"/>
        <v>0</v>
      </c>
    </row>
    <row r="79" spans="2:6" ht="14.4">
      <c r="B79" s="37" t="s">
        <v>80</v>
      </c>
      <c r="C79" s="36"/>
      <c r="D79" s="36">
        <f t="shared" si="2"/>
        <v>0</v>
      </c>
      <c r="E79" s="36"/>
      <c r="F79" s="36">
        <f t="shared" si="3"/>
        <v>0</v>
      </c>
    </row>
    <row r="80" spans="2:6" ht="14.4">
      <c r="B80" s="37" t="s">
        <v>98</v>
      </c>
      <c r="C80" s="36"/>
      <c r="D80" s="36">
        <f t="shared" si="2"/>
        <v>0</v>
      </c>
      <c r="E80" s="36"/>
      <c r="F80" s="36">
        <f t="shared" si="3"/>
        <v>0</v>
      </c>
    </row>
    <row r="81" spans="2:6" ht="14.4">
      <c r="B81" s="37" t="s">
        <v>51</v>
      </c>
      <c r="C81" s="36"/>
      <c r="D81" s="36">
        <f t="shared" si="2"/>
        <v>0</v>
      </c>
      <c r="E81" s="36"/>
      <c r="F81" s="36">
        <f t="shared" si="3"/>
        <v>0</v>
      </c>
    </row>
    <row r="82" spans="2:6" ht="14.4">
      <c r="B82" s="37" t="s">
        <v>53</v>
      </c>
      <c r="C82" s="36"/>
      <c r="D82" s="36">
        <f t="shared" si="2"/>
        <v>0</v>
      </c>
      <c r="E82" s="36"/>
      <c r="F82" s="36">
        <f t="shared" si="3"/>
        <v>0</v>
      </c>
    </row>
    <row r="83" spans="2:6" ht="14.4">
      <c r="B83" s="37" t="s">
        <v>54</v>
      </c>
      <c r="C83" s="36"/>
      <c r="D83" s="36">
        <f t="shared" si="2"/>
        <v>0</v>
      </c>
      <c r="E83" s="36"/>
      <c r="F83" s="36">
        <f t="shared" si="3"/>
        <v>0</v>
      </c>
    </row>
    <row r="84" spans="2:6" ht="14.4">
      <c r="B84" s="37" t="s">
        <v>55</v>
      </c>
      <c r="C84" s="36"/>
      <c r="D84" s="36">
        <f t="shared" si="2"/>
        <v>0</v>
      </c>
      <c r="E84" s="36"/>
      <c r="F84" s="36">
        <f t="shared" si="3"/>
        <v>0</v>
      </c>
    </row>
    <row r="85" spans="2:6" ht="14.4">
      <c r="B85" s="33" t="s">
        <v>57</v>
      </c>
      <c r="C85" s="32">
        <f>+C53 +C74</f>
        <v>158647327</v>
      </c>
      <c r="D85" s="32">
        <f t="shared" si="2"/>
        <v>158647327</v>
      </c>
      <c r="E85" s="32">
        <f>+E53 +E74</f>
        <v>0</v>
      </c>
      <c r="F85" s="32">
        <f t="shared" si="3"/>
        <v>158647327</v>
      </c>
    </row>
    <row r="86" spans="2:6" ht="14.4">
      <c r="B86" s="9" t="s">
        <v>59</v>
      </c>
      <c r="C86" s="31"/>
      <c r="D86" s="31"/>
      <c r="E86" s="31"/>
      <c r="F86" s="31"/>
    </row>
    <row r="87" spans="2:6" ht="14.4">
      <c r="B87" s="39" t="s">
        <v>61</v>
      </c>
      <c r="C87" s="38">
        <v>27810541</v>
      </c>
      <c r="D87" s="38">
        <f t="shared" ref="D87:D93" si="4">+C87</f>
        <v>27810541</v>
      </c>
      <c r="E87" s="38"/>
      <c r="F87" s="38">
        <f t="shared" ref="F87:F93" si="5">D87-E87</f>
        <v>27810541</v>
      </c>
    </row>
    <row r="88" spans="2:6" ht="14.4">
      <c r="B88" s="37" t="s">
        <v>63</v>
      </c>
      <c r="C88" s="36">
        <v>156879447</v>
      </c>
      <c r="D88" s="36">
        <f t="shared" si="4"/>
        <v>156879447</v>
      </c>
      <c r="E88" s="36"/>
      <c r="F88" s="36">
        <f t="shared" si="5"/>
        <v>156879447</v>
      </c>
    </row>
    <row r="89" spans="2:6" ht="14.4">
      <c r="B89" s="37" t="s">
        <v>65</v>
      </c>
      <c r="C89" s="36">
        <v>24952739</v>
      </c>
      <c r="D89" s="36">
        <f t="shared" si="4"/>
        <v>24952739</v>
      </c>
      <c r="E89" s="36"/>
      <c r="F89" s="36">
        <f t="shared" si="5"/>
        <v>24952739</v>
      </c>
    </row>
    <row r="90" spans="2:6" ht="14.4">
      <c r="B90" s="37" t="s">
        <v>67</v>
      </c>
      <c r="C90" s="36">
        <v>14102779</v>
      </c>
      <c r="D90" s="36">
        <f t="shared" si="4"/>
        <v>14102779</v>
      </c>
      <c r="E90" s="36"/>
      <c r="F90" s="36">
        <f t="shared" si="5"/>
        <v>14102779</v>
      </c>
    </row>
    <row r="91" spans="2:6" ht="14.4">
      <c r="B91" s="35" t="s">
        <v>69</v>
      </c>
      <c r="C91" s="34">
        <v>4040998</v>
      </c>
      <c r="D91" s="34">
        <f t="shared" si="4"/>
        <v>4040998</v>
      </c>
      <c r="E91" s="34"/>
      <c r="F91" s="34">
        <f t="shared" si="5"/>
        <v>4040998</v>
      </c>
    </row>
    <row r="92" spans="2:6" ht="14.4">
      <c r="B92" s="33" t="s">
        <v>77</v>
      </c>
      <c r="C92" s="32">
        <f>+C87 +C88 +C89 +C90</f>
        <v>223745506</v>
      </c>
      <c r="D92" s="32">
        <f t="shared" si="4"/>
        <v>223745506</v>
      </c>
      <c r="E92" s="32">
        <f>+E87 +E88 +E89 +E90</f>
        <v>0</v>
      </c>
      <c r="F92" s="32">
        <f t="shared" si="5"/>
        <v>223745506</v>
      </c>
    </row>
    <row r="93" spans="2:6" ht="14.4">
      <c r="B93" s="9" t="s">
        <v>79</v>
      </c>
      <c r="C93" s="31">
        <f>+C85 +C92</f>
        <v>382392833</v>
      </c>
      <c r="D93" s="31">
        <f t="shared" si="4"/>
        <v>382392833</v>
      </c>
      <c r="E93" s="31">
        <f>+E85 +E92</f>
        <v>0</v>
      </c>
      <c r="F93" s="31">
        <f t="shared" si="5"/>
        <v>382392833</v>
      </c>
    </row>
  </sheetData>
  <sheetProtection algorithmName="SHA-512" hashValue="shEDLYCgbe/fgFy6RwreLCGZXUhoBTjno/CqRhU0lQ0pUpXjgsE6L43gDByvLm6F44AN8CLwYHPDc/BrDMipyw==" saltValue="UClq2mWidhlg5YHvTEpFxQ==" spinCount="100000" sheet="1" formatCells="0" formatColumns="0" formatRows="0" insertColumns="0" insertRows="0" insertHyperlinks="0" deleteColumns="0" deleteRows="0" sort="0" autoFilter="0" pivotTables="0"/>
  <mergeCells count="2">
    <mergeCell ref="B3:F3"/>
    <mergeCell ref="B5:F5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opLeftCell="C1" workbookViewId="0">
      <selection activeCell="I1" sqref="I1"/>
    </sheetView>
  </sheetViews>
  <sheetFormatPr defaultRowHeight="13.2"/>
  <cols>
    <col min="1" max="1" width="1.44140625" customWidth="1"/>
    <col min="2" max="2" width="31.109375" customWidth="1"/>
    <col min="3" max="5" width="20.77734375" customWidth="1"/>
    <col min="6" max="6" width="31.109375" customWidth="1"/>
    <col min="7" max="9" width="20.77734375" customWidth="1"/>
  </cols>
  <sheetData>
    <row r="1" spans="1:9" ht="22.8">
      <c r="A1" s="1"/>
      <c r="B1" s="4"/>
      <c r="C1" s="1"/>
      <c r="D1" s="1"/>
      <c r="E1" s="1"/>
      <c r="F1" s="1"/>
      <c r="G1" s="1"/>
      <c r="H1" s="3"/>
      <c r="I1" s="3" t="s">
        <v>116</v>
      </c>
    </row>
    <row r="2" spans="1:9" ht="22.8">
      <c r="A2" s="1"/>
      <c r="B2" s="42" t="s">
        <v>115</v>
      </c>
      <c r="C2" s="42"/>
      <c r="D2" s="42"/>
      <c r="E2" s="42"/>
      <c r="F2" s="42"/>
      <c r="G2" s="42"/>
      <c r="H2" s="42"/>
      <c r="I2" s="42"/>
    </row>
    <row r="3" spans="1:9" ht="22.8">
      <c r="A3" s="1"/>
      <c r="B3" s="43" t="s">
        <v>114</v>
      </c>
      <c r="C3" s="43"/>
      <c r="D3" s="43"/>
      <c r="E3" s="43"/>
      <c r="F3" s="43"/>
      <c r="G3" s="43"/>
      <c r="H3" s="43"/>
      <c r="I3" s="43"/>
    </row>
    <row r="4" spans="1:9" ht="15">
      <c r="A4" s="1"/>
      <c r="B4" s="6"/>
      <c r="C4" s="1"/>
      <c r="D4" s="1"/>
      <c r="E4" s="1"/>
      <c r="F4" s="1"/>
      <c r="G4" s="1"/>
      <c r="H4" s="1"/>
      <c r="I4" s="7" t="s">
        <v>113</v>
      </c>
    </row>
    <row r="5" spans="1:9" ht="14.4">
      <c r="A5" s="1"/>
      <c r="B5" s="44" t="s">
        <v>112</v>
      </c>
      <c r="C5" s="45"/>
      <c r="D5" s="45"/>
      <c r="E5" s="46"/>
      <c r="F5" s="44" t="s">
        <v>111</v>
      </c>
      <c r="G5" s="45"/>
      <c r="H5" s="45"/>
      <c r="I5" s="46"/>
    </row>
    <row r="6" spans="1:9" ht="14.4">
      <c r="A6" s="1"/>
      <c r="B6" s="8"/>
      <c r="C6" s="8" t="s">
        <v>6</v>
      </c>
      <c r="D6" s="8" t="s">
        <v>7</v>
      </c>
      <c r="E6" s="8" t="s">
        <v>8</v>
      </c>
      <c r="F6" s="9"/>
      <c r="G6" s="8" t="s">
        <v>6</v>
      </c>
      <c r="H6" s="8" t="s">
        <v>7</v>
      </c>
      <c r="I6" s="8" t="s">
        <v>8</v>
      </c>
    </row>
    <row r="7" spans="1:9" ht="14.4">
      <c r="A7" s="1"/>
      <c r="B7" s="10" t="s">
        <v>9</v>
      </c>
      <c r="C7" s="11">
        <f>+C8+C9+C10+C11+C12+C13+C14+C15+C16+C17+C18+C19+C20+C21+C22</f>
        <v>20178519</v>
      </c>
      <c r="D7" s="11">
        <f>+D8+D9+D10+D11+D12+D13+D14+D15+D16+D17+D18+D19+D20+D21+D22</f>
        <v>22368233</v>
      </c>
      <c r="E7" s="11">
        <f t="shared" ref="E7:E22" si="0">C7-D7</f>
        <v>-2189714</v>
      </c>
      <c r="F7" s="10" t="s">
        <v>10</v>
      </c>
      <c r="G7" s="11">
        <f>+G8+G9+G10+G11+G12+G13+G14+G15+G16+G17+G18+G19+G20+G21+G22+G23+G24+G25+G26+G27</f>
        <v>25155327</v>
      </c>
      <c r="H7" s="11">
        <f>+H8+H9+H10+H11+H12+H13+H14+H15+H16+H17+H18+H19+H20+H21+H22+H23+H24+H25+H26+H27</f>
        <v>24748894</v>
      </c>
      <c r="I7" s="11">
        <f t="shared" ref="I7:I39" si="1">G7-H7</f>
        <v>406433</v>
      </c>
    </row>
    <row r="8" spans="1:9" ht="14.4">
      <c r="A8" s="1"/>
      <c r="B8" s="13" t="s">
        <v>11</v>
      </c>
      <c r="C8" s="14">
        <v>13675142</v>
      </c>
      <c r="D8" s="14">
        <v>20045798</v>
      </c>
      <c r="E8" s="14">
        <f t="shared" si="0"/>
        <v>-6370656</v>
      </c>
      <c r="F8" s="13" t="s">
        <v>12</v>
      </c>
      <c r="G8" s="14"/>
      <c r="H8" s="14"/>
      <c r="I8" s="14">
        <f t="shared" si="1"/>
        <v>0</v>
      </c>
    </row>
    <row r="9" spans="1:9" ht="14.4">
      <c r="A9" s="1"/>
      <c r="B9" s="16" t="s">
        <v>13</v>
      </c>
      <c r="C9" s="17"/>
      <c r="D9" s="17"/>
      <c r="E9" s="17">
        <f t="shared" si="0"/>
        <v>0</v>
      </c>
      <c r="F9" s="16" t="s">
        <v>14</v>
      </c>
      <c r="G9" s="17">
        <v>7696565</v>
      </c>
      <c r="H9" s="17">
        <v>9818105</v>
      </c>
      <c r="I9" s="17">
        <f t="shared" si="1"/>
        <v>-2121540</v>
      </c>
    </row>
    <row r="10" spans="1:9" ht="14.4">
      <c r="A10" s="1"/>
      <c r="B10" s="16" t="s">
        <v>15</v>
      </c>
      <c r="C10" s="17"/>
      <c r="D10" s="17"/>
      <c r="E10" s="17">
        <f t="shared" si="0"/>
        <v>0</v>
      </c>
      <c r="F10" s="16" t="s">
        <v>16</v>
      </c>
      <c r="G10" s="17"/>
      <c r="H10" s="17"/>
      <c r="I10" s="17">
        <f t="shared" si="1"/>
        <v>0</v>
      </c>
    </row>
    <row r="11" spans="1:9" ht="14.4">
      <c r="A11" s="1"/>
      <c r="B11" s="16" t="s">
        <v>17</v>
      </c>
      <c r="C11" s="17"/>
      <c r="D11" s="17"/>
      <c r="E11" s="17">
        <f t="shared" si="0"/>
        <v>0</v>
      </c>
      <c r="F11" s="16" t="s">
        <v>18</v>
      </c>
      <c r="G11" s="17">
        <v>9438000</v>
      </c>
      <c r="H11" s="17">
        <v>7990000</v>
      </c>
      <c r="I11" s="17">
        <f t="shared" si="1"/>
        <v>1448000</v>
      </c>
    </row>
    <row r="12" spans="1:9" ht="14.4">
      <c r="A12" s="1"/>
      <c r="B12" s="16" t="s">
        <v>19</v>
      </c>
      <c r="C12" s="17">
        <v>6503377</v>
      </c>
      <c r="D12" s="17">
        <v>2322435</v>
      </c>
      <c r="E12" s="17">
        <f t="shared" si="0"/>
        <v>4180942</v>
      </c>
      <c r="F12" s="16" t="s">
        <v>20</v>
      </c>
      <c r="G12" s="17"/>
      <c r="H12" s="17"/>
      <c r="I12" s="17">
        <f t="shared" si="1"/>
        <v>0</v>
      </c>
    </row>
    <row r="13" spans="1:9" ht="14.4">
      <c r="A13" s="1"/>
      <c r="B13" s="16" t="s">
        <v>21</v>
      </c>
      <c r="C13" s="17"/>
      <c r="D13" s="17"/>
      <c r="E13" s="17">
        <f t="shared" si="0"/>
        <v>0</v>
      </c>
      <c r="F13" s="16" t="s">
        <v>22</v>
      </c>
      <c r="G13" s="17"/>
      <c r="H13" s="17"/>
      <c r="I13" s="17">
        <f t="shared" si="1"/>
        <v>0</v>
      </c>
    </row>
    <row r="14" spans="1:9" ht="14.4">
      <c r="A14" s="1"/>
      <c r="B14" s="16" t="s">
        <v>23</v>
      </c>
      <c r="C14" s="17"/>
      <c r="D14" s="17"/>
      <c r="E14" s="17">
        <f t="shared" si="0"/>
        <v>0</v>
      </c>
      <c r="F14" s="16" t="s">
        <v>24</v>
      </c>
      <c r="G14" s="17"/>
      <c r="H14" s="17"/>
      <c r="I14" s="17">
        <f t="shared" si="1"/>
        <v>0</v>
      </c>
    </row>
    <row r="15" spans="1:9" ht="14.4">
      <c r="A15" s="1"/>
      <c r="B15" s="16" t="s">
        <v>25</v>
      </c>
      <c r="C15" s="17"/>
      <c r="D15" s="17"/>
      <c r="E15" s="17">
        <f t="shared" si="0"/>
        <v>0</v>
      </c>
      <c r="F15" s="16" t="s">
        <v>82</v>
      </c>
      <c r="G15" s="17"/>
      <c r="H15" s="17"/>
      <c r="I15" s="17">
        <f t="shared" si="1"/>
        <v>0</v>
      </c>
    </row>
    <row r="16" spans="1:9" ht="14.4">
      <c r="A16" s="1"/>
      <c r="B16" s="16" t="s">
        <v>27</v>
      </c>
      <c r="C16" s="17"/>
      <c r="D16" s="17"/>
      <c r="E16" s="17">
        <f t="shared" si="0"/>
        <v>0</v>
      </c>
      <c r="F16" s="16" t="s">
        <v>100</v>
      </c>
      <c r="G16" s="17"/>
      <c r="H16" s="17"/>
      <c r="I16" s="17">
        <f t="shared" si="1"/>
        <v>0</v>
      </c>
    </row>
    <row r="17" spans="1:9" ht="14.4">
      <c r="A17" s="1"/>
      <c r="B17" s="16" t="s">
        <v>29</v>
      </c>
      <c r="C17" s="17"/>
      <c r="D17" s="17"/>
      <c r="E17" s="17">
        <f t="shared" si="0"/>
        <v>0</v>
      </c>
      <c r="F17" s="16" t="s">
        <v>26</v>
      </c>
      <c r="G17" s="17"/>
      <c r="H17" s="17"/>
      <c r="I17" s="17">
        <f t="shared" si="1"/>
        <v>0</v>
      </c>
    </row>
    <row r="18" spans="1:9" ht="14.4">
      <c r="A18" s="1"/>
      <c r="B18" s="16" t="s">
        <v>85</v>
      </c>
      <c r="C18" s="17"/>
      <c r="D18" s="17"/>
      <c r="E18" s="17">
        <f t="shared" si="0"/>
        <v>0</v>
      </c>
      <c r="F18" s="16" t="s">
        <v>28</v>
      </c>
      <c r="G18" s="17"/>
      <c r="H18" s="17"/>
      <c r="I18" s="17">
        <f t="shared" si="1"/>
        <v>0</v>
      </c>
    </row>
    <row r="19" spans="1:9" ht="14.4">
      <c r="A19" s="1"/>
      <c r="B19" s="16" t="s">
        <v>102</v>
      </c>
      <c r="C19" s="17"/>
      <c r="D19" s="17"/>
      <c r="E19" s="17">
        <f t="shared" si="0"/>
        <v>0</v>
      </c>
      <c r="F19" s="16" t="s">
        <v>30</v>
      </c>
      <c r="G19" s="17"/>
      <c r="H19" s="17">
        <v>6750</v>
      </c>
      <c r="I19" s="17">
        <f t="shared" si="1"/>
        <v>-6750</v>
      </c>
    </row>
    <row r="20" spans="1:9" ht="14.4">
      <c r="A20" s="1"/>
      <c r="B20" s="16" t="s">
        <v>31</v>
      </c>
      <c r="C20" s="17"/>
      <c r="D20" s="17"/>
      <c r="E20" s="17">
        <f t="shared" si="0"/>
        <v>0</v>
      </c>
      <c r="F20" s="16" t="s">
        <v>32</v>
      </c>
      <c r="G20" s="17">
        <v>617216</v>
      </c>
      <c r="H20" s="17">
        <v>837263</v>
      </c>
      <c r="I20" s="17">
        <f t="shared" si="1"/>
        <v>-220047</v>
      </c>
    </row>
    <row r="21" spans="1:9" ht="14.4">
      <c r="A21" s="1"/>
      <c r="B21" s="16" t="s">
        <v>33</v>
      </c>
      <c r="C21" s="17"/>
      <c r="D21" s="17"/>
      <c r="E21" s="17">
        <f t="shared" si="0"/>
        <v>0</v>
      </c>
      <c r="F21" s="16" t="s">
        <v>34</v>
      </c>
      <c r="G21" s="17"/>
      <c r="H21" s="17"/>
      <c r="I21" s="17">
        <f t="shared" si="1"/>
        <v>0</v>
      </c>
    </row>
    <row r="22" spans="1:9" ht="14.4">
      <c r="A22" s="1"/>
      <c r="B22" s="16" t="s">
        <v>35</v>
      </c>
      <c r="C22" s="17"/>
      <c r="D22" s="17"/>
      <c r="E22" s="17">
        <f t="shared" si="0"/>
        <v>0</v>
      </c>
      <c r="F22" s="16" t="s">
        <v>36</v>
      </c>
      <c r="G22" s="17"/>
      <c r="H22" s="17"/>
      <c r="I22" s="17">
        <f t="shared" si="1"/>
        <v>0</v>
      </c>
    </row>
    <row r="23" spans="1:9" ht="14.4">
      <c r="A23" s="1"/>
      <c r="B23" s="16"/>
      <c r="C23" s="17"/>
      <c r="D23" s="17"/>
      <c r="E23" s="17"/>
      <c r="F23" s="16" t="s">
        <v>81</v>
      </c>
      <c r="G23" s="17"/>
      <c r="H23" s="17"/>
      <c r="I23" s="17">
        <f t="shared" si="1"/>
        <v>0</v>
      </c>
    </row>
    <row r="24" spans="1:9" ht="14.4">
      <c r="A24" s="1"/>
      <c r="B24" s="16"/>
      <c r="C24" s="17"/>
      <c r="D24" s="17"/>
      <c r="E24" s="17"/>
      <c r="F24" s="16" t="s">
        <v>99</v>
      </c>
      <c r="G24" s="17"/>
      <c r="H24" s="17"/>
      <c r="I24" s="17">
        <f t="shared" si="1"/>
        <v>0</v>
      </c>
    </row>
    <row r="25" spans="1:9" ht="14.4">
      <c r="A25" s="1"/>
      <c r="B25" s="16"/>
      <c r="C25" s="17"/>
      <c r="D25" s="17"/>
      <c r="E25" s="17"/>
      <c r="F25" s="16" t="s">
        <v>37</v>
      </c>
      <c r="G25" s="17"/>
      <c r="H25" s="17"/>
      <c r="I25" s="17">
        <f t="shared" si="1"/>
        <v>0</v>
      </c>
    </row>
    <row r="26" spans="1:9" ht="14.4">
      <c r="A26" s="1"/>
      <c r="B26" s="16"/>
      <c r="C26" s="17"/>
      <c r="D26" s="17"/>
      <c r="E26" s="17"/>
      <c r="F26" s="16" t="s">
        <v>38</v>
      </c>
      <c r="G26" s="17">
        <v>7403546</v>
      </c>
      <c r="H26" s="17">
        <v>6096776</v>
      </c>
      <c r="I26" s="17">
        <f t="shared" si="1"/>
        <v>1306770</v>
      </c>
    </row>
    <row r="27" spans="1:9" ht="14.4">
      <c r="A27" s="1"/>
      <c r="B27" s="16"/>
      <c r="C27" s="17"/>
      <c r="D27" s="17"/>
      <c r="E27" s="17"/>
      <c r="F27" s="16" t="s">
        <v>39</v>
      </c>
      <c r="G27" s="17"/>
      <c r="H27" s="17"/>
      <c r="I27" s="17">
        <f t="shared" si="1"/>
        <v>0</v>
      </c>
    </row>
    <row r="28" spans="1:9" ht="14.4">
      <c r="A28" s="1"/>
      <c r="B28" s="10" t="s">
        <v>40</v>
      </c>
      <c r="C28" s="11">
        <f>+C29 +C34</f>
        <v>388096583</v>
      </c>
      <c r="D28" s="11">
        <f>+D29 +D34</f>
        <v>396113168</v>
      </c>
      <c r="E28" s="11">
        <f t="shared" ref="E28:E54" si="2">C28-D28</f>
        <v>-8016585</v>
      </c>
      <c r="F28" s="10" t="s">
        <v>41</v>
      </c>
      <c r="G28" s="11">
        <f>+G29+G30+G31+G32+G33+G34+G35+G36+G37+G38</f>
        <v>133492000</v>
      </c>
      <c r="H28" s="11">
        <f>+H29+H30+H31+H32+H33+H34+H35+H36+H37+H38</f>
        <v>143338000</v>
      </c>
      <c r="I28" s="11">
        <f t="shared" si="1"/>
        <v>-9846000</v>
      </c>
    </row>
    <row r="29" spans="1:9" ht="14.4">
      <c r="A29" s="1"/>
      <c r="B29" s="10" t="s">
        <v>42</v>
      </c>
      <c r="C29" s="11">
        <f>+C30+C31+C32+C33</f>
        <v>344515587</v>
      </c>
      <c r="D29" s="11">
        <f>+D30+D31+D32+D33</f>
        <v>355245283</v>
      </c>
      <c r="E29" s="11">
        <f t="shared" si="2"/>
        <v>-10729696</v>
      </c>
      <c r="F29" s="13" t="s">
        <v>43</v>
      </c>
      <c r="G29" s="14">
        <v>133492000</v>
      </c>
      <c r="H29" s="14">
        <v>143338000</v>
      </c>
      <c r="I29" s="14">
        <f t="shared" si="1"/>
        <v>-9846000</v>
      </c>
    </row>
    <row r="30" spans="1:9" ht="14.4">
      <c r="A30" s="1"/>
      <c r="B30" s="13" t="s">
        <v>44</v>
      </c>
      <c r="C30" s="14">
        <v>25313245</v>
      </c>
      <c r="D30" s="14">
        <v>25313245</v>
      </c>
      <c r="E30" s="14">
        <f t="shared" si="2"/>
        <v>0</v>
      </c>
      <c r="F30" s="16" t="s">
        <v>45</v>
      </c>
      <c r="G30" s="17"/>
      <c r="H30" s="17"/>
      <c r="I30" s="17">
        <f t="shared" si="1"/>
        <v>0</v>
      </c>
    </row>
    <row r="31" spans="1:9" ht="14.4">
      <c r="A31" s="1"/>
      <c r="B31" s="16" t="s">
        <v>46</v>
      </c>
      <c r="C31" s="17">
        <v>319202342</v>
      </c>
      <c r="D31" s="17">
        <v>329932038</v>
      </c>
      <c r="E31" s="17">
        <f t="shared" si="2"/>
        <v>-10729696</v>
      </c>
      <c r="F31" s="16" t="s">
        <v>47</v>
      </c>
      <c r="G31" s="17"/>
      <c r="H31" s="17"/>
      <c r="I31" s="17">
        <f t="shared" si="1"/>
        <v>0</v>
      </c>
    </row>
    <row r="32" spans="1:9" ht="14.4">
      <c r="A32" s="1"/>
      <c r="B32" s="16" t="s">
        <v>48</v>
      </c>
      <c r="C32" s="17"/>
      <c r="D32" s="17"/>
      <c r="E32" s="17">
        <f t="shared" si="2"/>
        <v>0</v>
      </c>
      <c r="F32" s="16" t="s">
        <v>49</v>
      </c>
      <c r="G32" s="17"/>
      <c r="H32" s="17"/>
      <c r="I32" s="17">
        <f t="shared" si="1"/>
        <v>0</v>
      </c>
    </row>
    <row r="33" spans="1:9" ht="14.4">
      <c r="A33" s="1"/>
      <c r="B33" s="19" t="s">
        <v>50</v>
      </c>
      <c r="C33" s="20"/>
      <c r="D33" s="20"/>
      <c r="E33" s="20">
        <f t="shared" si="2"/>
        <v>0</v>
      </c>
      <c r="F33" s="16" t="s">
        <v>80</v>
      </c>
      <c r="G33" s="17"/>
      <c r="H33" s="17"/>
      <c r="I33" s="17">
        <f t="shared" si="1"/>
        <v>0</v>
      </c>
    </row>
    <row r="34" spans="1:9" ht="14.4">
      <c r="A34" s="1"/>
      <c r="B34" s="10" t="s">
        <v>52</v>
      </c>
      <c r="C34" s="11">
        <f>+C35+C36+C37+C38+C39+C40+C41+C42+C43+C44+C45+C46+C47+C48+C49+C50+C51+C52+C53</f>
        <v>43580996</v>
      </c>
      <c r="D34" s="11">
        <f>+D35+D36+D37+D38+D39+D40+D41+D42+D43+D44+D45+D46+D47+D48+D49+D50+D51+D52+D53</f>
        <v>40867885</v>
      </c>
      <c r="E34" s="11">
        <f t="shared" si="2"/>
        <v>2713111</v>
      </c>
      <c r="F34" s="16" t="s">
        <v>98</v>
      </c>
      <c r="G34" s="17"/>
      <c r="H34" s="17"/>
      <c r="I34" s="17">
        <f t="shared" si="1"/>
        <v>0</v>
      </c>
    </row>
    <row r="35" spans="1:9" ht="14.4">
      <c r="A35" s="1"/>
      <c r="B35" s="13" t="s">
        <v>44</v>
      </c>
      <c r="C35" s="14"/>
      <c r="D35" s="14"/>
      <c r="E35" s="14">
        <f t="shared" si="2"/>
        <v>0</v>
      </c>
      <c r="F35" s="16" t="s">
        <v>51</v>
      </c>
      <c r="G35" s="17"/>
      <c r="H35" s="17"/>
      <c r="I35" s="17">
        <f t="shared" si="1"/>
        <v>0</v>
      </c>
    </row>
    <row r="36" spans="1:9" ht="14.4">
      <c r="A36" s="1"/>
      <c r="B36" s="16" t="s">
        <v>46</v>
      </c>
      <c r="C36" s="17"/>
      <c r="D36" s="17"/>
      <c r="E36" s="17">
        <f t="shared" si="2"/>
        <v>0</v>
      </c>
      <c r="F36" s="16" t="s">
        <v>53</v>
      </c>
      <c r="G36" s="17"/>
      <c r="H36" s="17"/>
      <c r="I36" s="17">
        <f t="shared" si="1"/>
        <v>0</v>
      </c>
    </row>
    <row r="37" spans="1:9" ht="14.4">
      <c r="A37" s="1"/>
      <c r="B37" s="16" t="s">
        <v>56</v>
      </c>
      <c r="C37" s="17">
        <v>802722</v>
      </c>
      <c r="D37" s="17">
        <v>443670</v>
      </c>
      <c r="E37" s="17">
        <f t="shared" si="2"/>
        <v>359052</v>
      </c>
      <c r="F37" s="16" t="s">
        <v>54</v>
      </c>
      <c r="G37" s="17"/>
      <c r="H37" s="17"/>
      <c r="I37" s="17">
        <f t="shared" si="1"/>
        <v>0</v>
      </c>
    </row>
    <row r="38" spans="1:9" ht="14.4">
      <c r="A38" s="1"/>
      <c r="B38" s="16" t="s">
        <v>58</v>
      </c>
      <c r="C38" s="17"/>
      <c r="D38" s="17"/>
      <c r="E38" s="17">
        <f t="shared" si="2"/>
        <v>0</v>
      </c>
      <c r="F38" s="16" t="s">
        <v>55</v>
      </c>
      <c r="G38" s="17"/>
      <c r="H38" s="17"/>
      <c r="I38" s="17">
        <f t="shared" si="1"/>
        <v>0</v>
      </c>
    </row>
    <row r="39" spans="1:9" ht="14.4">
      <c r="A39" s="1"/>
      <c r="B39" s="16" t="s">
        <v>60</v>
      </c>
      <c r="C39" s="17">
        <v>1</v>
      </c>
      <c r="D39" s="17">
        <v>1</v>
      </c>
      <c r="E39" s="17">
        <f t="shared" si="2"/>
        <v>0</v>
      </c>
      <c r="F39" s="10" t="s">
        <v>57</v>
      </c>
      <c r="G39" s="11">
        <f>+G7 +G28</f>
        <v>158647327</v>
      </c>
      <c r="H39" s="11">
        <f>+H7 +H28</f>
        <v>168086894</v>
      </c>
      <c r="I39" s="11">
        <f t="shared" si="1"/>
        <v>-9439567</v>
      </c>
    </row>
    <row r="40" spans="1:9" ht="14.4">
      <c r="A40" s="1"/>
      <c r="B40" s="16" t="s">
        <v>62</v>
      </c>
      <c r="C40" s="17">
        <v>6548683</v>
      </c>
      <c r="D40" s="17">
        <v>8325232</v>
      </c>
      <c r="E40" s="17">
        <f t="shared" si="2"/>
        <v>-1776549</v>
      </c>
      <c r="F40" s="47" t="s">
        <v>59</v>
      </c>
      <c r="G40" s="48"/>
      <c r="H40" s="48"/>
      <c r="I40" s="49"/>
    </row>
    <row r="41" spans="1:9" ht="14.4">
      <c r="A41" s="1"/>
      <c r="B41" s="16" t="s">
        <v>64</v>
      </c>
      <c r="C41" s="17"/>
      <c r="D41" s="17"/>
      <c r="E41" s="17">
        <f t="shared" si="2"/>
        <v>0</v>
      </c>
      <c r="F41" s="13" t="s">
        <v>61</v>
      </c>
      <c r="G41" s="14">
        <v>27810541</v>
      </c>
      <c r="H41" s="14">
        <v>27810541</v>
      </c>
      <c r="I41" s="14">
        <f>G41-H41</f>
        <v>0</v>
      </c>
    </row>
    <row r="42" spans="1:9" ht="14.4">
      <c r="A42" s="1"/>
      <c r="B42" s="16" t="s">
        <v>66</v>
      </c>
      <c r="C42" s="17"/>
      <c r="D42" s="17"/>
      <c r="E42" s="17">
        <f t="shared" si="2"/>
        <v>0</v>
      </c>
      <c r="F42" s="16" t="s">
        <v>63</v>
      </c>
      <c r="G42" s="17">
        <v>156879447</v>
      </c>
      <c r="H42" s="17">
        <v>161845806</v>
      </c>
      <c r="I42" s="17">
        <f>G42-H42</f>
        <v>-4966359</v>
      </c>
    </row>
    <row r="43" spans="1:9" ht="14.4">
      <c r="A43" s="1"/>
      <c r="B43" s="16" t="s">
        <v>68</v>
      </c>
      <c r="C43" s="17"/>
      <c r="D43" s="17"/>
      <c r="E43" s="17">
        <f t="shared" si="2"/>
        <v>0</v>
      </c>
      <c r="F43" s="16" t="s">
        <v>65</v>
      </c>
      <c r="G43" s="17">
        <v>24952739</v>
      </c>
      <c r="H43" s="17">
        <v>21433370</v>
      </c>
      <c r="I43" s="17">
        <f>G43-H43</f>
        <v>3519369</v>
      </c>
    </row>
    <row r="44" spans="1:9" ht="14.4">
      <c r="A44" s="1"/>
      <c r="B44" s="16" t="s">
        <v>70</v>
      </c>
      <c r="C44" s="17">
        <v>983333</v>
      </c>
      <c r="D44" s="17"/>
      <c r="E44" s="17">
        <f t="shared" si="2"/>
        <v>983333</v>
      </c>
      <c r="F44" s="16" t="s">
        <v>67</v>
      </c>
      <c r="G44" s="17">
        <v>14102779</v>
      </c>
      <c r="H44" s="17">
        <v>13581150</v>
      </c>
      <c r="I44" s="17">
        <f>G44-H44</f>
        <v>521629</v>
      </c>
    </row>
    <row r="45" spans="1:9" ht="14.4">
      <c r="A45" s="1"/>
      <c r="B45" s="16" t="s">
        <v>71</v>
      </c>
      <c r="C45" s="17"/>
      <c r="D45" s="17"/>
      <c r="E45" s="17">
        <f t="shared" si="2"/>
        <v>0</v>
      </c>
      <c r="F45" s="16" t="s">
        <v>69</v>
      </c>
      <c r="G45" s="17">
        <v>4040998</v>
      </c>
      <c r="H45" s="17">
        <v>953763</v>
      </c>
      <c r="I45" s="17">
        <f>G45-H45</f>
        <v>3087235</v>
      </c>
    </row>
    <row r="46" spans="1:9" ht="14.4">
      <c r="A46" s="1"/>
      <c r="B46" s="16" t="s">
        <v>50</v>
      </c>
      <c r="C46" s="17">
        <v>10000</v>
      </c>
      <c r="D46" s="17">
        <v>10000</v>
      </c>
      <c r="E46" s="17">
        <f t="shared" si="2"/>
        <v>0</v>
      </c>
      <c r="F46" s="16"/>
      <c r="G46" s="17"/>
      <c r="H46" s="17"/>
      <c r="I46" s="17"/>
    </row>
    <row r="47" spans="1:9" ht="14.4">
      <c r="A47" s="1"/>
      <c r="B47" s="16" t="s">
        <v>72</v>
      </c>
      <c r="C47" s="17"/>
      <c r="D47" s="17"/>
      <c r="E47" s="17">
        <f t="shared" si="2"/>
        <v>0</v>
      </c>
      <c r="F47" s="16"/>
      <c r="G47" s="17"/>
      <c r="H47" s="17"/>
      <c r="I47" s="17"/>
    </row>
    <row r="48" spans="1:9" ht="14.4">
      <c r="A48" s="1"/>
      <c r="B48" s="16" t="s">
        <v>84</v>
      </c>
      <c r="C48" s="17"/>
      <c r="D48" s="17"/>
      <c r="E48" s="17">
        <f t="shared" si="2"/>
        <v>0</v>
      </c>
      <c r="F48" s="16"/>
      <c r="G48" s="17"/>
      <c r="H48" s="17"/>
      <c r="I48" s="17"/>
    </row>
    <row r="49" spans="1:9" ht="14.4">
      <c r="A49" s="1"/>
      <c r="B49" s="16" t="s">
        <v>101</v>
      </c>
      <c r="C49" s="17"/>
      <c r="D49" s="17"/>
      <c r="E49" s="17">
        <f t="shared" si="2"/>
        <v>0</v>
      </c>
      <c r="F49" s="16"/>
      <c r="G49" s="17"/>
      <c r="H49" s="17"/>
      <c r="I49" s="17"/>
    </row>
    <row r="50" spans="1:9" ht="14.4">
      <c r="A50" s="1"/>
      <c r="B50" s="16" t="s">
        <v>73</v>
      </c>
      <c r="C50" s="17"/>
      <c r="D50" s="17"/>
      <c r="E50" s="17">
        <f t="shared" si="2"/>
        <v>0</v>
      </c>
      <c r="F50" s="16"/>
      <c r="G50" s="17"/>
      <c r="H50" s="17"/>
      <c r="I50" s="17"/>
    </row>
    <row r="51" spans="1:9" ht="14.4">
      <c r="A51" s="1"/>
      <c r="B51" s="16" t="s">
        <v>74</v>
      </c>
      <c r="C51" s="17"/>
      <c r="D51" s="17"/>
      <c r="E51" s="17">
        <f t="shared" si="2"/>
        <v>0</v>
      </c>
      <c r="F51" s="16"/>
      <c r="G51" s="17"/>
      <c r="H51" s="17"/>
      <c r="I51" s="17"/>
    </row>
    <row r="52" spans="1:9" ht="14.4">
      <c r="A52" s="1"/>
      <c r="B52" s="16" t="s">
        <v>75</v>
      </c>
      <c r="C52" s="17">
        <v>283518</v>
      </c>
      <c r="D52" s="17">
        <v>655612</v>
      </c>
      <c r="E52" s="17">
        <f t="shared" si="2"/>
        <v>-372094</v>
      </c>
      <c r="F52" s="19"/>
      <c r="G52" s="20"/>
      <c r="H52" s="20"/>
      <c r="I52" s="20"/>
    </row>
    <row r="53" spans="1:9" ht="14.4">
      <c r="A53" s="1"/>
      <c r="B53" s="16" t="s">
        <v>76</v>
      </c>
      <c r="C53" s="17">
        <v>34952739</v>
      </c>
      <c r="D53" s="17">
        <v>31433370</v>
      </c>
      <c r="E53" s="17">
        <f t="shared" si="2"/>
        <v>3519369</v>
      </c>
      <c r="F53" s="10" t="s">
        <v>77</v>
      </c>
      <c r="G53" s="11">
        <f>+G41 +G42 +G43 +G44</f>
        <v>223745506</v>
      </c>
      <c r="H53" s="11">
        <f>+H41 +H42 +H43 +H44</f>
        <v>224670867</v>
      </c>
      <c r="I53" s="11">
        <f>G53-H53</f>
        <v>-925361</v>
      </c>
    </row>
    <row r="54" spans="1:9" ht="14.4">
      <c r="A54" s="1"/>
      <c r="B54" s="10" t="s">
        <v>78</v>
      </c>
      <c r="C54" s="11">
        <f>+C7 +C28</f>
        <v>408275102</v>
      </c>
      <c r="D54" s="11">
        <f>+D7 +D28</f>
        <v>418481401</v>
      </c>
      <c r="E54" s="11">
        <f t="shared" si="2"/>
        <v>-10206299</v>
      </c>
      <c r="F54" s="22" t="s">
        <v>79</v>
      </c>
      <c r="G54" s="23">
        <f>+G39 +G53</f>
        <v>382392833</v>
      </c>
      <c r="H54" s="23">
        <f>+H39 +H53</f>
        <v>392757761</v>
      </c>
      <c r="I54" s="23">
        <f>G54-H54</f>
        <v>-10364928</v>
      </c>
    </row>
  </sheetData>
  <sheetProtection algorithmName="SHA-512" hashValue="mPUToFOAoB/QrkCXyUZqtTbIBClY6imERCQrRrPfuuwwq5h8GYTH6kudn9bAcutW7an0gXG23ZYbBxOzEySFJg==" saltValue="pZgR0X9ldBAT6/vPs1YPfQ==" spinCount="100000" sheet="1" formatCells="0" formatColumns="0" formatRows="0" insertColumns="0" insertRows="0" insertHyperlinks="0" deleteColumns="0" deleteRows="0" sort="0" autoFilter="0" pivotTables="0"/>
  <mergeCells count="5">
    <mergeCell ref="B2:I2"/>
    <mergeCell ref="B3:I3"/>
    <mergeCell ref="B5:E5"/>
    <mergeCell ref="F5:I5"/>
    <mergeCell ref="F40:I40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第三号第一様式</vt:lpstr>
      <vt:lpstr>第三号第二様式</vt:lpstr>
      <vt:lpstr>第三号第三様式</vt:lpstr>
      <vt:lpstr>第三号第四様式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sinkawa</dc:creator>
  <cp:lastModifiedBy>part</cp:lastModifiedBy>
  <dcterms:created xsi:type="dcterms:W3CDTF">2017-06-07T11:26:15Z</dcterms:created>
  <dcterms:modified xsi:type="dcterms:W3CDTF">2018-03-13T01:32:50Z</dcterms:modified>
</cp:coreProperties>
</file>